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ГМА\Учебные планы\2026-2027\Бакалавр_2026-2027\плани бакалаврів МН, МК\"/>
    </mc:Choice>
  </mc:AlternateContent>
  <xr:revisionPtr revIDLastSave="0" documentId="13_ncr:1_{0D5DBE09-5722-4BB7-922A-8BDBED8D82B1}" xr6:coauthVersionLast="47" xr6:coauthVersionMax="47" xr10:uidLastSave="{00000000-0000-0000-0000-000000000000}"/>
  <bookViews>
    <workbookView xWindow="-108" yWindow="-108" windowWidth="23256" windowHeight="13896" activeTab="3" xr2:uid="{00000000-000D-0000-FFFF-FFFF00000000}"/>
  </bookViews>
  <sheets>
    <sheet name="Титул 073" sheetId="1" r:id="rId1"/>
    <sheet name="План 073" sheetId="2" state="hidden" r:id="rId2"/>
    <sheet name="План 073  (пропозиції)24-25" sheetId="3" state="hidden" r:id="rId3"/>
    <sheet name="план 2026-2027" sheetId="4" r:id="rId4"/>
    <sheet name="семестровка" sheetId="5" state="hidden" r:id="rId5"/>
    <sheet name=" семестровка 2.04" sheetId="6" state="hidden" r:id="rId6"/>
    <sheet name="План 073 проект (3)" sheetId="7" state="hidden" r:id="rId7"/>
    <sheet name="План 073 проект (2)" sheetId="8" state="hidden" r:id="rId8"/>
    <sheet name="семестровка (2)" sheetId="9" state="hidden" r:id="rId9"/>
  </sheets>
  <definedNames>
    <definedName name="_xlnm._FilterDatabase" localSheetId="3" hidden="1">'план 2026-2027'!$U$1:$U$107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8" i="4" l="1"/>
  <c r="O88" i="4"/>
  <c r="P88" i="4"/>
  <c r="Q88" i="4"/>
  <c r="R88" i="4"/>
  <c r="S88" i="4"/>
  <c r="T88" i="4"/>
  <c r="U88" i="4"/>
  <c r="V88" i="4"/>
  <c r="W88" i="4"/>
  <c r="X88" i="4"/>
  <c r="Y88" i="4"/>
  <c r="Z88" i="4"/>
  <c r="AA88" i="4"/>
  <c r="AB88" i="4"/>
  <c r="AC88" i="4"/>
  <c r="AD88" i="4"/>
  <c r="AE88" i="4"/>
  <c r="AF88" i="4"/>
  <c r="AG88" i="4"/>
  <c r="AH88" i="4"/>
  <c r="AI88" i="4"/>
  <c r="AJ88" i="4"/>
  <c r="AK88" i="4"/>
  <c r="AL88" i="4"/>
  <c r="AM88" i="4"/>
  <c r="AN88" i="4"/>
  <c r="AO88" i="4"/>
  <c r="AP88" i="4"/>
  <c r="AR88" i="4"/>
  <c r="I88" i="4"/>
  <c r="J88" i="4"/>
  <c r="K88" i="4"/>
  <c r="L88" i="4"/>
  <c r="G88" i="4"/>
  <c r="H87" i="4"/>
  <c r="M87" i="4" s="1"/>
  <c r="H86" i="4"/>
  <c r="M86" i="4" s="1"/>
  <c r="H84" i="4"/>
  <c r="AS84" i="4" s="1"/>
  <c r="H83" i="4"/>
  <c r="AS83" i="4" s="1"/>
  <c r="H81" i="4"/>
  <c r="AS81" i="4" s="1"/>
  <c r="H80" i="4"/>
  <c r="AS80" i="4" s="1"/>
  <c r="H77" i="4"/>
  <c r="AS77" i="4" s="1"/>
  <c r="M77" i="4" l="1"/>
  <c r="AQ83" i="4"/>
  <c r="AQ84" i="4"/>
  <c r="M83" i="4"/>
  <c r="M84" i="4"/>
  <c r="AQ80" i="4"/>
  <c r="AQ81" i="4"/>
  <c r="M80" i="4"/>
  <c r="M81" i="4"/>
  <c r="AQ77" i="4"/>
  <c r="J73" i="4" l="1"/>
  <c r="K73" i="4"/>
  <c r="L73" i="4"/>
  <c r="N73" i="4"/>
  <c r="O73" i="4"/>
  <c r="P73" i="4"/>
  <c r="Q73" i="4"/>
  <c r="R73" i="4"/>
  <c r="S73" i="4"/>
  <c r="T73" i="4"/>
  <c r="U73" i="4"/>
  <c r="U89" i="4" s="1"/>
  <c r="G73" i="4"/>
  <c r="O59" i="4"/>
  <c r="P59" i="4"/>
  <c r="Q59" i="4"/>
  <c r="R59" i="4"/>
  <c r="S59" i="4"/>
  <c r="T59" i="4"/>
  <c r="U59" i="4"/>
  <c r="N59" i="4"/>
  <c r="I58" i="4"/>
  <c r="H58" i="4"/>
  <c r="O31" i="4"/>
  <c r="N31" i="4"/>
  <c r="L28" i="4"/>
  <c r="I28" i="4" s="1"/>
  <c r="I30" i="4"/>
  <c r="I29" i="4"/>
  <c r="H29" i="4"/>
  <c r="H30" i="4"/>
  <c r="H28" i="4"/>
  <c r="AH212" i="9"/>
  <c r="AG212" i="9"/>
  <c r="AF212" i="9"/>
  <c r="AE212" i="9"/>
  <c r="AH211" i="9"/>
  <c r="AG211" i="9"/>
  <c r="AF211" i="9"/>
  <c r="AE211" i="9"/>
  <c r="AH210" i="9"/>
  <c r="AG210" i="9"/>
  <c r="AF210" i="9"/>
  <c r="AE210" i="9"/>
  <c r="AH209" i="9"/>
  <c r="AG209" i="9"/>
  <c r="AF209" i="9"/>
  <c r="AE209" i="9"/>
  <c r="AH208" i="9"/>
  <c r="AG208" i="9"/>
  <c r="AF208" i="9"/>
  <c r="AE208" i="9"/>
  <c r="AH207" i="9"/>
  <c r="AG207" i="9"/>
  <c r="AF207" i="9"/>
  <c r="AE207" i="9"/>
  <c r="AH206" i="9"/>
  <c r="AG206" i="9"/>
  <c r="AF206" i="9"/>
  <c r="AE206" i="9"/>
  <c r="AH205" i="9"/>
  <c r="AG205" i="9"/>
  <c r="AF205" i="9"/>
  <c r="AE205" i="9"/>
  <c r="AH204" i="9"/>
  <c r="AG204" i="9"/>
  <c r="AF204" i="9"/>
  <c r="AE204" i="9"/>
  <c r="AH203" i="9"/>
  <c r="AG203" i="9"/>
  <c r="AF203" i="9"/>
  <c r="AE203" i="9"/>
  <c r="AH202" i="9"/>
  <c r="AG202" i="9"/>
  <c r="AF202" i="9"/>
  <c r="AE202" i="9"/>
  <c r="AH201" i="9"/>
  <c r="AG201" i="9"/>
  <c r="AF201" i="9"/>
  <c r="AE201" i="9"/>
  <c r="AH200" i="9"/>
  <c r="AG200" i="9"/>
  <c r="AF200" i="9"/>
  <c r="AE200" i="9"/>
  <c r="AH199" i="9"/>
  <c r="AG199" i="9"/>
  <c r="AF199" i="9"/>
  <c r="AE199" i="9"/>
  <c r="AH198" i="9"/>
  <c r="AG198" i="9"/>
  <c r="AF198" i="9"/>
  <c r="AE198" i="9"/>
  <c r="AH197" i="9"/>
  <c r="AG197" i="9"/>
  <c r="AF197" i="9"/>
  <c r="AE197" i="9"/>
  <c r="AH196" i="9"/>
  <c r="AG196" i="9"/>
  <c r="AF196" i="9"/>
  <c r="AE196" i="9"/>
  <c r="AH195" i="9"/>
  <c r="AG195" i="9"/>
  <c r="AF195" i="9"/>
  <c r="AE195" i="9"/>
  <c r="AH194" i="9"/>
  <c r="AG194" i="9"/>
  <c r="AF194" i="9"/>
  <c r="AE194" i="9"/>
  <c r="AH193" i="9"/>
  <c r="AG193" i="9"/>
  <c r="AF193" i="9"/>
  <c r="AE193" i="9"/>
  <c r="AH192" i="9"/>
  <c r="AG192" i="9"/>
  <c r="AF192" i="9"/>
  <c r="AE192" i="9"/>
  <c r="AH191" i="9"/>
  <c r="AG191" i="9"/>
  <c r="AF191" i="9"/>
  <c r="AE191" i="9"/>
  <c r="AH190" i="9"/>
  <c r="AG190" i="9"/>
  <c r="AF190" i="9"/>
  <c r="AE190" i="9"/>
  <c r="AH189" i="9"/>
  <c r="AG189" i="9"/>
  <c r="AF189" i="9"/>
  <c r="AE189" i="9"/>
  <c r="AH188" i="9"/>
  <c r="AH213" i="9" s="1"/>
  <c r="AG188" i="9"/>
  <c r="AG213" i="9" s="1"/>
  <c r="AF188" i="9"/>
  <c r="AE188" i="9"/>
  <c r="D188" i="9"/>
  <c r="E188" i="9" s="1"/>
  <c r="D187" i="9"/>
  <c r="D185" i="9"/>
  <c r="E185" i="9" s="1"/>
  <c r="D184" i="9"/>
  <c r="E184" i="9" s="1"/>
  <c r="M183" i="9"/>
  <c r="M182" i="9"/>
  <c r="M181" i="9"/>
  <c r="D181" i="9"/>
  <c r="E181" i="9" s="1"/>
  <c r="M180" i="9"/>
  <c r="D180" i="9"/>
  <c r="M179" i="9"/>
  <c r="L176" i="9"/>
  <c r="I176" i="9"/>
  <c r="H176" i="9"/>
  <c r="G176" i="9"/>
  <c r="D176" i="9"/>
  <c r="D177" i="9" s="1"/>
  <c r="F175" i="9"/>
  <c r="M175" i="9" s="1"/>
  <c r="E175" i="9"/>
  <c r="F174" i="9"/>
  <c r="K174" i="9" s="1"/>
  <c r="E174" i="9"/>
  <c r="F173" i="9"/>
  <c r="M173" i="9" s="1"/>
  <c r="E173" i="9"/>
  <c r="F172" i="9"/>
  <c r="K172" i="9" s="1"/>
  <c r="E172" i="9"/>
  <c r="M172" i="9" s="1"/>
  <c r="F171" i="9"/>
  <c r="M171" i="9" s="1"/>
  <c r="E171" i="9"/>
  <c r="M170" i="9"/>
  <c r="F170" i="9"/>
  <c r="K170" i="9" s="1"/>
  <c r="E170" i="9"/>
  <c r="K169" i="9"/>
  <c r="F169" i="9"/>
  <c r="E169" i="9"/>
  <c r="J169" i="9" s="1"/>
  <c r="F168" i="9"/>
  <c r="K168" i="9" s="1"/>
  <c r="E168" i="9"/>
  <c r="L158" i="9"/>
  <c r="I158" i="9"/>
  <c r="H158" i="9"/>
  <c r="G158" i="9"/>
  <c r="D158" i="9"/>
  <c r="D159" i="9" s="1"/>
  <c r="F157" i="9"/>
  <c r="K157" i="9" s="1"/>
  <c r="E157" i="9"/>
  <c r="F156" i="9"/>
  <c r="M156" i="9" s="1"/>
  <c r="E156" i="9"/>
  <c r="F155" i="9"/>
  <c r="K155" i="9" s="1"/>
  <c r="E155" i="9"/>
  <c r="F154" i="9"/>
  <c r="E154" i="9"/>
  <c r="J154" i="9" s="1"/>
  <c r="F153" i="9"/>
  <c r="K153" i="9" s="1"/>
  <c r="E153" i="9"/>
  <c r="M153" i="9" s="1"/>
  <c r="F152" i="9"/>
  <c r="M152" i="9" s="1"/>
  <c r="E152" i="9"/>
  <c r="M151" i="9"/>
  <c r="F151" i="9"/>
  <c r="K151" i="9" s="1"/>
  <c r="E151" i="9"/>
  <c r="K150" i="9"/>
  <c r="F150" i="9"/>
  <c r="E150" i="9"/>
  <c r="I138" i="9"/>
  <c r="H138" i="9"/>
  <c r="G138" i="9"/>
  <c r="D138" i="9"/>
  <c r="D139" i="9" s="1"/>
  <c r="K137" i="9"/>
  <c r="F137" i="9"/>
  <c r="E137" i="9"/>
  <c r="J137" i="9" s="1"/>
  <c r="E136" i="9"/>
  <c r="J136" i="9" s="1"/>
  <c r="F135" i="9"/>
  <c r="K135" i="9" s="1"/>
  <c r="E135" i="9"/>
  <c r="F134" i="9"/>
  <c r="E134" i="9"/>
  <c r="M133" i="9"/>
  <c r="F133" i="9"/>
  <c r="K133" i="9" s="1"/>
  <c r="E133" i="9"/>
  <c r="J133" i="9" s="1"/>
  <c r="K132" i="9"/>
  <c r="F132" i="9"/>
  <c r="E132" i="9"/>
  <c r="J132" i="9" s="1"/>
  <c r="F131" i="9"/>
  <c r="K131" i="9" s="1"/>
  <c r="E131" i="9"/>
  <c r="L121" i="9"/>
  <c r="I121" i="9"/>
  <c r="H121" i="9"/>
  <c r="G121" i="9"/>
  <c r="D121" i="9"/>
  <c r="D122" i="9" s="1"/>
  <c r="F120" i="9"/>
  <c r="K120" i="9" s="1"/>
  <c r="E120" i="9"/>
  <c r="M120" i="9" s="1"/>
  <c r="F119" i="9"/>
  <c r="M119" i="9" s="1"/>
  <c r="E119" i="9"/>
  <c r="M118" i="9"/>
  <c r="F118" i="9"/>
  <c r="K118" i="9" s="1"/>
  <c r="E118" i="9"/>
  <c r="J118" i="9" s="1"/>
  <c r="K117" i="9"/>
  <c r="F117" i="9"/>
  <c r="M117" i="9" s="1"/>
  <c r="E117" i="9"/>
  <c r="F116" i="9"/>
  <c r="K116" i="9" s="1"/>
  <c r="E116" i="9"/>
  <c r="M116" i="9" s="1"/>
  <c r="F115" i="9"/>
  <c r="E115" i="9"/>
  <c r="F114" i="9"/>
  <c r="K114" i="9" s="1"/>
  <c r="E114" i="9"/>
  <c r="E121" i="9" s="1"/>
  <c r="F113" i="9"/>
  <c r="K113" i="9" s="1"/>
  <c r="E113" i="9"/>
  <c r="J113" i="9" s="1"/>
  <c r="E100" i="9"/>
  <c r="D100" i="9"/>
  <c r="F99" i="9"/>
  <c r="K99" i="9" s="1"/>
  <c r="E99" i="9"/>
  <c r="M99" i="9" s="1"/>
  <c r="L92" i="9"/>
  <c r="I92" i="9"/>
  <c r="H92" i="9"/>
  <c r="G92" i="9"/>
  <c r="D92" i="9"/>
  <c r="F91" i="9"/>
  <c r="M91" i="9" s="1"/>
  <c r="E91" i="9"/>
  <c r="J91" i="9" s="1"/>
  <c r="F90" i="9"/>
  <c r="K90" i="9" s="1"/>
  <c r="E90" i="9"/>
  <c r="F89" i="9"/>
  <c r="E89" i="9"/>
  <c r="F88" i="9"/>
  <c r="K88" i="9" s="1"/>
  <c r="E88" i="9"/>
  <c r="F87" i="9"/>
  <c r="M87" i="9" s="1"/>
  <c r="E87" i="9"/>
  <c r="F85" i="9"/>
  <c r="K85" i="9" s="1"/>
  <c r="E85" i="9"/>
  <c r="M85" i="9" s="1"/>
  <c r="F84" i="9"/>
  <c r="E84" i="9"/>
  <c r="F72" i="9"/>
  <c r="E72" i="9"/>
  <c r="J72" i="9" s="1"/>
  <c r="L66" i="9"/>
  <c r="I66" i="9"/>
  <c r="H66" i="9"/>
  <c r="G66" i="9"/>
  <c r="D66" i="9"/>
  <c r="F65" i="9"/>
  <c r="E65" i="9"/>
  <c r="J65" i="9" s="1"/>
  <c r="F64" i="9"/>
  <c r="K64" i="9" s="1"/>
  <c r="E64" i="9"/>
  <c r="F63" i="9"/>
  <c r="E63" i="9"/>
  <c r="J63" i="9" s="1"/>
  <c r="F62" i="9"/>
  <c r="K62" i="9" s="1"/>
  <c r="E62" i="9"/>
  <c r="F61" i="9"/>
  <c r="M61" i="9" s="1"/>
  <c r="E61" i="9"/>
  <c r="F60" i="9"/>
  <c r="K60" i="9" s="1"/>
  <c r="E60" i="9"/>
  <c r="M60" i="9" s="1"/>
  <c r="F58" i="9"/>
  <c r="E58" i="9"/>
  <c r="F48" i="9"/>
  <c r="K48" i="9" s="1"/>
  <c r="E48" i="9"/>
  <c r="I40" i="9"/>
  <c r="H40" i="9"/>
  <c r="G40" i="9"/>
  <c r="D40" i="9"/>
  <c r="F39" i="9"/>
  <c r="M39" i="9" s="1"/>
  <c r="E39" i="9"/>
  <c r="F38" i="9"/>
  <c r="K38" i="9" s="1"/>
  <c r="E38" i="9"/>
  <c r="M38" i="9" s="1"/>
  <c r="F37" i="9"/>
  <c r="E37" i="9"/>
  <c r="J37" i="9" s="1"/>
  <c r="F36" i="9"/>
  <c r="K36" i="9" s="1"/>
  <c r="E36" i="9"/>
  <c r="F35" i="9"/>
  <c r="E35" i="9"/>
  <c r="J35" i="9" s="1"/>
  <c r="F34" i="9"/>
  <c r="K34" i="9" s="1"/>
  <c r="E34" i="9"/>
  <c r="F32" i="9"/>
  <c r="M32" i="9" s="1"/>
  <c r="E32" i="9"/>
  <c r="D23" i="9"/>
  <c r="F18" i="9"/>
  <c r="M18" i="9" s="1"/>
  <c r="E18" i="9"/>
  <c r="I17" i="9"/>
  <c r="H17" i="9"/>
  <c r="G17" i="9"/>
  <c r="D17" i="9"/>
  <c r="F16" i="9"/>
  <c r="K16" i="9" s="1"/>
  <c r="E16" i="9"/>
  <c r="M16" i="9" s="1"/>
  <c r="F15" i="9"/>
  <c r="E15" i="9"/>
  <c r="J15" i="9" s="1"/>
  <c r="F14" i="9"/>
  <c r="K14" i="9" s="1"/>
  <c r="E14" i="9"/>
  <c r="F13" i="9"/>
  <c r="M13" i="9" s="1"/>
  <c r="E13" i="9"/>
  <c r="F12" i="9"/>
  <c r="K12" i="9" s="1"/>
  <c r="E12" i="9"/>
  <c r="F10" i="9"/>
  <c r="E10" i="9"/>
  <c r="M123" i="8"/>
  <c r="I122" i="8"/>
  <c r="H122" i="8"/>
  <c r="I121" i="8"/>
  <c r="I120" i="8" s="1"/>
  <c r="H121" i="8"/>
  <c r="H120" i="8" s="1"/>
  <c r="L120" i="8"/>
  <c r="J120" i="8"/>
  <c r="G120" i="8"/>
  <c r="AC113" i="8"/>
  <c r="AB113" i="8"/>
  <c r="AA113" i="8"/>
  <c r="Z113" i="8"/>
  <c r="Y113" i="8"/>
  <c r="G111" i="8"/>
  <c r="AO110" i="8"/>
  <c r="AL110" i="8"/>
  <c r="AI110" i="8"/>
  <c r="AC110" i="8"/>
  <c r="AB110" i="8"/>
  <c r="AA110" i="8"/>
  <c r="Z110" i="8"/>
  <c r="Y110" i="8"/>
  <c r="X110" i="8"/>
  <c r="W110" i="8"/>
  <c r="V110" i="8"/>
  <c r="U110" i="8"/>
  <c r="T110" i="8"/>
  <c r="S110" i="8"/>
  <c r="R110" i="8"/>
  <c r="Q110" i="8"/>
  <c r="P110" i="8"/>
  <c r="O110" i="8"/>
  <c r="N110" i="8"/>
  <c r="L110" i="8"/>
  <c r="K110" i="8"/>
  <c r="K111" i="8" s="1"/>
  <c r="J110" i="8"/>
  <c r="G110" i="8"/>
  <c r="I109" i="8"/>
  <c r="H109" i="8"/>
  <c r="AQ108" i="8"/>
  <c r="AP108" i="8"/>
  <c r="AN108" i="8"/>
  <c r="AM108" i="8"/>
  <c r="AK108" i="8"/>
  <c r="AJ108" i="8"/>
  <c r="AH108" i="8"/>
  <c r="AG108" i="8"/>
  <c r="AF90" i="8" s="1"/>
  <c r="I108" i="8"/>
  <c r="H108" i="8"/>
  <c r="I107" i="8"/>
  <c r="H107" i="8"/>
  <c r="AQ106" i="8"/>
  <c r="AP106" i="8"/>
  <c r="AN106" i="8"/>
  <c r="AM106" i="8"/>
  <c r="AK106" i="8"/>
  <c r="AJ106" i="8"/>
  <c r="AH106" i="8"/>
  <c r="AG106" i="8"/>
  <c r="I106" i="8"/>
  <c r="H106" i="8"/>
  <c r="I105" i="8"/>
  <c r="H105" i="8"/>
  <c r="AQ104" i="8"/>
  <c r="AP104" i="8"/>
  <c r="AN104" i="8"/>
  <c r="AM104" i="8"/>
  <c r="AK104" i="8"/>
  <c r="AJ104" i="8"/>
  <c r="AH104" i="8"/>
  <c r="AG104" i="8"/>
  <c r="I104" i="8"/>
  <c r="H104" i="8"/>
  <c r="I103" i="8"/>
  <c r="H103" i="8"/>
  <c r="AQ102" i="8"/>
  <c r="AP102" i="8"/>
  <c r="AN102" i="8"/>
  <c r="AM102" i="8"/>
  <c r="AK102" i="8"/>
  <c r="AJ102" i="8"/>
  <c r="AH102" i="8"/>
  <c r="AG102" i="8"/>
  <c r="I102" i="8"/>
  <c r="H102" i="8"/>
  <c r="I101" i="8"/>
  <c r="H101" i="8"/>
  <c r="AQ100" i="8"/>
  <c r="AP100" i="8"/>
  <c r="AN100" i="8"/>
  <c r="AM100" i="8"/>
  <c r="AK100" i="8"/>
  <c r="AJ100" i="8"/>
  <c r="AH100" i="8"/>
  <c r="AG100" i="8"/>
  <c r="I100" i="8"/>
  <c r="H100" i="8"/>
  <c r="I99" i="8"/>
  <c r="H99" i="8"/>
  <c r="AQ98" i="8"/>
  <c r="AP98" i="8"/>
  <c r="AN98" i="8"/>
  <c r="AM98" i="8"/>
  <c r="AK98" i="8"/>
  <c r="AJ98" i="8"/>
  <c r="AH98" i="8"/>
  <c r="AG98" i="8"/>
  <c r="I98" i="8"/>
  <c r="H98" i="8"/>
  <c r="I97" i="8"/>
  <c r="H97" i="8"/>
  <c r="AQ96" i="8"/>
  <c r="AP96" i="8"/>
  <c r="AN96" i="8"/>
  <c r="AM96" i="8"/>
  <c r="AK96" i="8"/>
  <c r="AJ96" i="8"/>
  <c r="AH96" i="8"/>
  <c r="AG96" i="8"/>
  <c r="I96" i="8"/>
  <c r="H96" i="8"/>
  <c r="I95" i="8"/>
  <c r="H95" i="8"/>
  <c r="AQ94" i="8"/>
  <c r="AP94" i="8"/>
  <c r="AN94" i="8"/>
  <c r="AM94" i="8"/>
  <c r="AK94" i="8"/>
  <c r="AJ94" i="8"/>
  <c r="AH94" i="8"/>
  <c r="AG94" i="8"/>
  <c r="I94" i="8"/>
  <c r="H94" i="8"/>
  <c r="I93" i="8"/>
  <c r="H93" i="8"/>
  <c r="AQ92" i="8"/>
  <c r="AP92" i="8"/>
  <c r="AN92" i="8"/>
  <c r="AM92" i="8"/>
  <c r="AK92" i="8"/>
  <c r="AJ92" i="8"/>
  <c r="AH92" i="8"/>
  <c r="AG92" i="8"/>
  <c r="I92" i="8"/>
  <c r="H92" i="8"/>
  <c r="AF91" i="8"/>
  <c r="I91" i="8"/>
  <c r="H91" i="8"/>
  <c r="M91" i="8" s="1"/>
  <c r="AQ90" i="8"/>
  <c r="AQ110" i="8" s="1"/>
  <c r="AP90" i="8"/>
  <c r="AN90" i="8"/>
  <c r="AM90" i="8"/>
  <c r="AK90" i="8"/>
  <c r="AK110" i="8" s="1"/>
  <c r="AJ90" i="8"/>
  <c r="AJ110" i="8" s="1"/>
  <c r="AH90" i="8"/>
  <c r="AH110" i="8" s="1"/>
  <c r="AG90" i="8"/>
  <c r="AG110" i="8" s="1"/>
  <c r="I90" i="8"/>
  <c r="I110" i="8" s="1"/>
  <c r="H90" i="8"/>
  <c r="H110" i="8" s="1"/>
  <c r="AO88" i="8"/>
  <c r="AL88" i="8"/>
  <c r="AI88" i="8"/>
  <c r="AC88" i="8"/>
  <c r="AC111" i="8" s="1"/>
  <c r="AB88" i="8"/>
  <c r="AA88" i="8"/>
  <c r="AA111" i="8" s="1"/>
  <c r="Z88" i="8"/>
  <c r="Y88" i="8"/>
  <c r="Y111" i="8" s="1"/>
  <c r="X88" i="8"/>
  <c r="W88" i="8"/>
  <c r="V88" i="8"/>
  <c r="U88" i="8"/>
  <c r="T88" i="8"/>
  <c r="S88" i="8"/>
  <c r="S111" i="8" s="1"/>
  <c r="R88" i="8"/>
  <c r="Q88" i="8"/>
  <c r="Q111" i="8" s="1"/>
  <c r="P88" i="8"/>
  <c r="O88" i="8"/>
  <c r="O111" i="8" s="1"/>
  <c r="N88" i="8"/>
  <c r="L88" i="8"/>
  <c r="J88" i="8"/>
  <c r="G88" i="8"/>
  <c r="H87" i="8"/>
  <c r="I86" i="8"/>
  <c r="H86" i="8"/>
  <c r="AQ85" i="8"/>
  <c r="AP85" i="8"/>
  <c r="AN85" i="8"/>
  <c r="AM85" i="8"/>
  <c r="AK85" i="8"/>
  <c r="AJ85" i="8"/>
  <c r="AH85" i="8"/>
  <c r="AG85" i="8"/>
  <c r="I85" i="8"/>
  <c r="H85" i="8"/>
  <c r="M85" i="8" s="1"/>
  <c r="H84" i="8"/>
  <c r="I83" i="8"/>
  <c r="H83" i="8"/>
  <c r="AQ82" i="8"/>
  <c r="AP82" i="8"/>
  <c r="AN82" i="8"/>
  <c r="AM82" i="8"/>
  <c r="AK82" i="8"/>
  <c r="AJ82" i="8"/>
  <c r="AH82" i="8"/>
  <c r="AG82" i="8"/>
  <c r="I82" i="8"/>
  <c r="H82" i="8"/>
  <c r="M82" i="8" s="1"/>
  <c r="H81" i="8"/>
  <c r="I80" i="8"/>
  <c r="H80" i="8"/>
  <c r="M80" i="8" s="1"/>
  <c r="AQ79" i="8"/>
  <c r="AP79" i="8"/>
  <c r="AN79" i="8"/>
  <c r="AM79" i="8"/>
  <c r="AK79" i="8"/>
  <c r="AJ79" i="8"/>
  <c r="AH79" i="8"/>
  <c r="AG79" i="8"/>
  <c r="I79" i="8"/>
  <c r="H79" i="8"/>
  <c r="M79" i="8" s="1"/>
  <c r="H78" i="8"/>
  <c r="I77" i="8"/>
  <c r="H77" i="8"/>
  <c r="AQ76" i="8"/>
  <c r="AP76" i="8"/>
  <c r="AN76" i="8"/>
  <c r="AM76" i="8"/>
  <c r="AK76" i="8"/>
  <c r="AJ76" i="8"/>
  <c r="AH76" i="8"/>
  <c r="AG76" i="8"/>
  <c r="I76" i="8"/>
  <c r="H76" i="8"/>
  <c r="H75" i="8"/>
  <c r="I74" i="8"/>
  <c r="H74" i="8"/>
  <c r="I73" i="8"/>
  <c r="H73" i="8"/>
  <c r="M73" i="8" s="1"/>
  <c r="AQ72" i="8"/>
  <c r="AP72" i="8"/>
  <c r="AN72" i="8"/>
  <c r="AM72" i="8"/>
  <c r="AK72" i="8"/>
  <c r="AJ72" i="8"/>
  <c r="AJ88" i="8" s="1"/>
  <c r="AF68" i="8" s="1"/>
  <c r="AI120" i="8" s="1"/>
  <c r="AH72" i="8"/>
  <c r="AG72" i="8"/>
  <c r="I72" i="8"/>
  <c r="H72" i="8"/>
  <c r="H71" i="8"/>
  <c r="H70" i="8"/>
  <c r="H69" i="8"/>
  <c r="H68" i="8"/>
  <c r="AQ67" i="8"/>
  <c r="AP67" i="8"/>
  <c r="AN67" i="8"/>
  <c r="AM67" i="8"/>
  <c r="AM88" i="8" s="1"/>
  <c r="AK67" i="8"/>
  <c r="AK88" i="8" s="1"/>
  <c r="AJ67" i="8"/>
  <c r="AH67" i="8"/>
  <c r="AG67" i="8"/>
  <c r="H67" i="8"/>
  <c r="X63" i="8"/>
  <c r="W63" i="8"/>
  <c r="V63" i="8"/>
  <c r="U63" i="8"/>
  <c r="T63" i="8"/>
  <c r="S63" i="8"/>
  <c r="R63" i="8"/>
  <c r="Q63" i="8"/>
  <c r="P63" i="8"/>
  <c r="O63" i="8"/>
  <c r="N63" i="8"/>
  <c r="L63" i="8"/>
  <c r="K63" i="8"/>
  <c r="J63" i="8"/>
  <c r="G63" i="8"/>
  <c r="I62" i="8"/>
  <c r="I63" i="8" s="1"/>
  <c r="H62" i="8"/>
  <c r="H63" i="8" s="1"/>
  <c r="X60" i="8"/>
  <c r="W60" i="8"/>
  <c r="V60" i="8"/>
  <c r="U60" i="8"/>
  <c r="T60" i="8"/>
  <c r="S60" i="8"/>
  <c r="R60" i="8"/>
  <c r="Q60" i="8"/>
  <c r="P60" i="8"/>
  <c r="O60" i="8"/>
  <c r="N60" i="8"/>
  <c r="L60" i="8"/>
  <c r="K60" i="8"/>
  <c r="J60" i="8"/>
  <c r="I60" i="8"/>
  <c r="G60" i="8"/>
  <c r="AF59" i="8"/>
  <c r="AH122" i="8" s="1"/>
  <c r="I59" i="8"/>
  <c r="H59" i="8"/>
  <c r="M59" i="8" s="1"/>
  <c r="AF58" i="8"/>
  <c r="AH121" i="8" s="1"/>
  <c r="I58" i="8"/>
  <c r="H58" i="8"/>
  <c r="M58" i="8" s="1"/>
  <c r="AF57" i="8"/>
  <c r="AH120" i="8" s="1"/>
  <c r="I57" i="8"/>
  <c r="H57" i="8"/>
  <c r="M57" i="8" s="1"/>
  <c r="AF56" i="8"/>
  <c r="AH119" i="8" s="1"/>
  <c r="M56" i="8"/>
  <c r="H56" i="8"/>
  <c r="AO54" i="8"/>
  <c r="AL54" i="8"/>
  <c r="AI54" i="8"/>
  <c r="AC54" i="8"/>
  <c r="AB54" i="8"/>
  <c r="AA54" i="8"/>
  <c r="Z54" i="8"/>
  <c r="Y54" i="8"/>
  <c r="X54" i="8"/>
  <c r="W54" i="8"/>
  <c r="V54" i="8"/>
  <c r="V64" i="8" s="1"/>
  <c r="U54" i="8"/>
  <c r="T54" i="8"/>
  <c r="T64" i="8" s="1"/>
  <c r="S54" i="8"/>
  <c r="R54" i="8"/>
  <c r="Q54" i="8"/>
  <c r="P54" i="8"/>
  <c r="O54" i="8"/>
  <c r="N54" i="8"/>
  <c r="J54" i="8"/>
  <c r="J64" i="8" s="1"/>
  <c r="AQ53" i="8"/>
  <c r="AP53" i="8"/>
  <c r="AN53" i="8"/>
  <c r="AM53" i="8"/>
  <c r="AK53" i="8"/>
  <c r="AJ53" i="8"/>
  <c r="AH53" i="8"/>
  <c r="AG53" i="8"/>
  <c r="I53" i="8"/>
  <c r="H53" i="8"/>
  <c r="AQ52" i="8"/>
  <c r="AP52" i="8"/>
  <c r="AN52" i="8"/>
  <c r="AM52" i="8"/>
  <c r="AK52" i="8"/>
  <c r="AJ52" i="8"/>
  <c r="AH52" i="8"/>
  <c r="AG52" i="8"/>
  <c r="I52" i="8"/>
  <c r="H52" i="8"/>
  <c r="M52" i="8" s="1"/>
  <c r="AQ51" i="8"/>
  <c r="AP51" i="8"/>
  <c r="AN51" i="8"/>
  <c r="AM51" i="8"/>
  <c r="AK51" i="8"/>
  <c r="AJ51" i="8"/>
  <c r="AH51" i="8"/>
  <c r="AG51" i="8"/>
  <c r="I51" i="8"/>
  <c r="H51" i="8"/>
  <c r="M51" i="8" s="1"/>
  <c r="AQ50" i="8"/>
  <c r="AP50" i="8"/>
  <c r="AN50" i="8"/>
  <c r="AM50" i="8"/>
  <c r="AK50" i="8"/>
  <c r="AJ50" i="8"/>
  <c r="AH50" i="8"/>
  <c r="AG50" i="8"/>
  <c r="I50" i="8"/>
  <c r="H50" i="8"/>
  <c r="M50" i="8" s="1"/>
  <c r="AQ49" i="8"/>
  <c r="AP49" i="8"/>
  <c r="AN49" i="8"/>
  <c r="AM49" i="8"/>
  <c r="AK49" i="8"/>
  <c r="AJ49" i="8"/>
  <c r="AH49" i="8"/>
  <c r="AG49" i="8"/>
  <c r="I49" i="8"/>
  <c r="H49" i="8"/>
  <c r="M49" i="8" s="1"/>
  <c r="AQ48" i="8"/>
  <c r="AP48" i="8"/>
  <c r="AN48" i="8"/>
  <c r="AM48" i="8"/>
  <c r="AK48" i="8"/>
  <c r="AJ48" i="8"/>
  <c r="AH48" i="8"/>
  <c r="AG48" i="8"/>
  <c r="I48" i="8"/>
  <c r="H48" i="8"/>
  <c r="M48" i="8" s="1"/>
  <c r="AQ47" i="8"/>
  <c r="AP47" i="8"/>
  <c r="AN47" i="8"/>
  <c r="AM47" i="8"/>
  <c r="AK47" i="8"/>
  <c r="AJ47" i="8"/>
  <c r="AH47" i="8"/>
  <c r="AG47" i="8"/>
  <c r="I47" i="8"/>
  <c r="H47" i="8"/>
  <c r="AQ46" i="8"/>
  <c r="AP46" i="8"/>
  <c r="AN46" i="8"/>
  <c r="AM46" i="8"/>
  <c r="AK46" i="8"/>
  <c r="AJ46" i="8"/>
  <c r="AH46" i="8"/>
  <c r="AG46" i="8"/>
  <c r="I46" i="8"/>
  <c r="H46" i="8"/>
  <c r="M46" i="8" s="1"/>
  <c r="AQ45" i="8"/>
  <c r="AP45" i="8"/>
  <c r="AN45" i="8"/>
  <c r="AM45" i="8"/>
  <c r="AK45" i="8"/>
  <c r="AJ45" i="8"/>
  <c r="AH45" i="8"/>
  <c r="AG45" i="8"/>
  <c r="I45" i="8"/>
  <c r="H45" i="8"/>
  <c r="M45" i="8" s="1"/>
  <c r="AQ44" i="8"/>
  <c r="AP44" i="8"/>
  <c r="AN44" i="8"/>
  <c r="AM44" i="8"/>
  <c r="AK44" i="8"/>
  <c r="AJ44" i="8"/>
  <c r="AH44" i="8"/>
  <c r="AG44" i="8"/>
  <c r="I44" i="8"/>
  <c r="H44" i="8"/>
  <c r="M44" i="8" s="1"/>
  <c r="M43" i="8" s="1"/>
  <c r="AQ43" i="8"/>
  <c r="AP43" i="8"/>
  <c r="AN43" i="8"/>
  <c r="AM43" i="8"/>
  <c r="AK43" i="8"/>
  <c r="AJ43" i="8"/>
  <c r="AH43" i="8"/>
  <c r="AG43" i="8"/>
  <c r="L43" i="8"/>
  <c r="K43" i="8"/>
  <c r="J43" i="8"/>
  <c r="I43" i="8"/>
  <c r="G43" i="8"/>
  <c r="AQ42" i="8"/>
  <c r="AP42" i="8"/>
  <c r="AN42" i="8"/>
  <c r="AM42" i="8"/>
  <c r="AK42" i="8"/>
  <c r="AJ42" i="8"/>
  <c r="AH42" i="8"/>
  <c r="AG42" i="8"/>
  <c r="H42" i="8"/>
  <c r="M42" i="8" s="1"/>
  <c r="AQ41" i="8"/>
  <c r="AP41" i="8"/>
  <c r="AN41" i="8"/>
  <c r="AM41" i="8"/>
  <c r="AK41" i="8"/>
  <c r="AJ41" i="8"/>
  <c r="AH41" i="8"/>
  <c r="AG41" i="8"/>
  <c r="I41" i="8"/>
  <c r="H41" i="8"/>
  <c r="M41" i="8" s="1"/>
  <c r="M40" i="8" s="1"/>
  <c r="AQ40" i="8"/>
  <c r="AP40" i="8"/>
  <c r="AN40" i="8"/>
  <c r="AM40" i="8"/>
  <c r="AK40" i="8"/>
  <c r="AJ40" i="8"/>
  <c r="AH40" i="8"/>
  <c r="AG40" i="8"/>
  <c r="L40" i="8"/>
  <c r="K40" i="8"/>
  <c r="J40" i="8"/>
  <c r="I40" i="8"/>
  <c r="G40" i="8"/>
  <c r="AQ39" i="8"/>
  <c r="AP39" i="8"/>
  <c r="AN39" i="8"/>
  <c r="AM39" i="8"/>
  <c r="AK39" i="8"/>
  <c r="AJ39" i="8"/>
  <c r="AH39" i="8"/>
  <c r="AG39" i="8"/>
  <c r="I39" i="8"/>
  <c r="H39" i="8"/>
  <c r="M39" i="8" s="1"/>
  <c r="AQ38" i="8"/>
  <c r="AP38" i="8"/>
  <c r="AN38" i="8"/>
  <c r="AM38" i="8"/>
  <c r="AK38" i="8"/>
  <c r="AJ38" i="8"/>
  <c r="AH38" i="8"/>
  <c r="AG38" i="8"/>
  <c r="I38" i="8"/>
  <c r="H38" i="8"/>
  <c r="M38" i="8" s="1"/>
  <c r="AQ37" i="8"/>
  <c r="AP37" i="8"/>
  <c r="AN37" i="8"/>
  <c r="AM37" i="8"/>
  <c r="AK37" i="8"/>
  <c r="AJ37" i="8"/>
  <c r="AH37" i="8"/>
  <c r="AG37" i="8"/>
  <c r="H37" i="8"/>
  <c r="AQ36" i="8"/>
  <c r="AP36" i="8"/>
  <c r="AN36" i="8"/>
  <c r="AM36" i="8"/>
  <c r="AK36" i="8"/>
  <c r="AJ36" i="8"/>
  <c r="AH36" i="8"/>
  <c r="AG36" i="8"/>
  <c r="I36" i="8"/>
  <c r="H36" i="8"/>
  <c r="M36" i="8" s="1"/>
  <c r="AQ35" i="8"/>
  <c r="AP35" i="8"/>
  <c r="AN35" i="8"/>
  <c r="AM35" i="8"/>
  <c r="AK35" i="8"/>
  <c r="AJ35" i="8"/>
  <c r="AH35" i="8"/>
  <c r="AG35" i="8"/>
  <c r="L35" i="8"/>
  <c r="L54" i="8" s="1"/>
  <c r="K35" i="8"/>
  <c r="K54" i="8" s="1"/>
  <c r="J35" i="8"/>
  <c r="I35" i="8"/>
  <c r="G35" i="8"/>
  <c r="AQ34" i="8"/>
  <c r="AP34" i="8"/>
  <c r="AN34" i="8"/>
  <c r="AM34" i="8"/>
  <c r="AK34" i="8"/>
  <c r="AJ34" i="8"/>
  <c r="AH34" i="8"/>
  <c r="AG34" i="8"/>
  <c r="I34" i="8"/>
  <c r="H34" i="8"/>
  <c r="AQ33" i="8"/>
  <c r="AP33" i="8"/>
  <c r="AN33" i="8"/>
  <c r="AM33" i="8"/>
  <c r="AK33" i="8"/>
  <c r="AJ33" i="8"/>
  <c r="AH33" i="8"/>
  <c r="AG33" i="8"/>
  <c r="I33" i="8"/>
  <c r="H33" i="8"/>
  <c r="AQ32" i="8"/>
  <c r="AP32" i="8"/>
  <c r="AN32" i="8"/>
  <c r="AM32" i="8"/>
  <c r="AK32" i="8"/>
  <c r="AJ32" i="8"/>
  <c r="AH32" i="8"/>
  <c r="AG32" i="8"/>
  <c r="I32" i="8"/>
  <c r="H32" i="8"/>
  <c r="M32" i="8" s="1"/>
  <c r="AQ31" i="8"/>
  <c r="AP31" i="8"/>
  <c r="AN31" i="8"/>
  <c r="AM31" i="8"/>
  <c r="AK31" i="8"/>
  <c r="AJ31" i="8"/>
  <c r="AH31" i="8"/>
  <c r="AG31" i="8"/>
  <c r="I31" i="8"/>
  <c r="H31" i="8"/>
  <c r="M31" i="8" s="1"/>
  <c r="AQ30" i="8"/>
  <c r="AP30" i="8"/>
  <c r="AN30" i="8"/>
  <c r="AM30" i="8"/>
  <c r="AK30" i="8"/>
  <c r="AK54" i="8" s="1"/>
  <c r="AJ30" i="8"/>
  <c r="AH30" i="8"/>
  <c r="AG30" i="8"/>
  <c r="I30" i="8"/>
  <c r="H30" i="8"/>
  <c r="M30" i="8" s="1"/>
  <c r="AO28" i="8"/>
  <c r="AL28" i="8"/>
  <c r="AI28" i="8"/>
  <c r="AC28" i="8"/>
  <c r="AB28" i="8"/>
  <c r="AA28" i="8"/>
  <c r="Z28" i="8"/>
  <c r="Y28" i="8"/>
  <c r="X28" i="8"/>
  <c r="W28" i="8"/>
  <c r="V28" i="8"/>
  <c r="U28" i="8"/>
  <c r="T28" i="8"/>
  <c r="S28" i="8"/>
  <c r="S64" i="8" s="1"/>
  <c r="R28" i="8"/>
  <c r="Q28" i="8"/>
  <c r="P28" i="8"/>
  <c r="O28" i="8"/>
  <c r="O64" i="8" s="1"/>
  <c r="O112" i="8" s="1"/>
  <c r="O113" i="8" s="1"/>
  <c r="N28" i="8"/>
  <c r="K28" i="8"/>
  <c r="J28" i="8"/>
  <c r="AQ27" i="8"/>
  <c r="AP27" i="8"/>
  <c r="AN27" i="8"/>
  <c r="AM27" i="8"/>
  <c r="AK27" i="8"/>
  <c r="AJ27" i="8"/>
  <c r="AH27" i="8"/>
  <c r="AG27" i="8"/>
  <c r="I27" i="8"/>
  <c r="H27" i="8"/>
  <c r="AQ26" i="8"/>
  <c r="AP26" i="8"/>
  <c r="AN26" i="8"/>
  <c r="AM26" i="8"/>
  <c r="AK26" i="8"/>
  <c r="AJ26" i="8"/>
  <c r="AH26" i="8"/>
  <c r="AG26" i="8"/>
  <c r="I26" i="8"/>
  <c r="H26" i="8"/>
  <c r="AH25" i="8"/>
  <c r="AG25" i="8"/>
  <c r="I25" i="8"/>
  <c r="H25" i="8"/>
  <c r="AQ24" i="8"/>
  <c r="AP24" i="8"/>
  <c r="AN24" i="8"/>
  <c r="AM24" i="8"/>
  <c r="AK24" i="8"/>
  <c r="AJ24" i="8"/>
  <c r="AH24" i="8"/>
  <c r="AG24" i="8"/>
  <c r="I24" i="8"/>
  <c r="H24" i="8"/>
  <c r="AQ23" i="8"/>
  <c r="AP23" i="8"/>
  <c r="AN23" i="8"/>
  <c r="AM23" i="8"/>
  <c r="AK23" i="8"/>
  <c r="AJ23" i="8"/>
  <c r="AH23" i="8"/>
  <c r="AG23" i="8"/>
  <c r="I23" i="8"/>
  <c r="H23" i="8"/>
  <c r="AQ22" i="8"/>
  <c r="AP22" i="8"/>
  <c r="AN22" i="8"/>
  <c r="AM22" i="8"/>
  <c r="AK22" i="8"/>
  <c r="AJ22" i="8"/>
  <c r="AH22" i="8"/>
  <c r="AG22" i="8"/>
  <c r="I22" i="8"/>
  <c r="H22" i="8"/>
  <c r="M22" i="8" s="1"/>
  <c r="AQ21" i="8"/>
  <c r="AP21" i="8"/>
  <c r="AN21" i="8"/>
  <c r="AM21" i="8"/>
  <c r="AK21" i="8"/>
  <c r="AJ21" i="8"/>
  <c r="AH21" i="8"/>
  <c r="AG21" i="8"/>
  <c r="I21" i="8"/>
  <c r="H21" i="8"/>
  <c r="M21" i="8" s="1"/>
  <c r="AQ20" i="8"/>
  <c r="AP20" i="8"/>
  <c r="AN20" i="8"/>
  <c r="AM20" i="8"/>
  <c r="AK20" i="8"/>
  <c r="AJ20" i="8"/>
  <c r="AH20" i="8"/>
  <c r="AG20" i="8"/>
  <c r="I20" i="8"/>
  <c r="H20" i="8"/>
  <c r="M20" i="8" s="1"/>
  <c r="AQ19" i="8"/>
  <c r="AP19" i="8"/>
  <c r="AN19" i="8"/>
  <c r="AM19" i="8"/>
  <c r="AK19" i="8"/>
  <c r="AJ19" i="8"/>
  <c r="AH19" i="8"/>
  <c r="AG19" i="8"/>
  <c r="I19" i="8"/>
  <c r="H19" i="8"/>
  <c r="AQ18" i="8"/>
  <c r="AP18" i="8"/>
  <c r="AN18" i="8"/>
  <c r="AM18" i="8"/>
  <c r="AK18" i="8"/>
  <c r="AJ18" i="8"/>
  <c r="AH18" i="8"/>
  <c r="AG18" i="8"/>
  <c r="I18" i="8"/>
  <c r="H18" i="8"/>
  <c r="AQ17" i="8"/>
  <c r="AP17" i="8"/>
  <c r="AN17" i="8"/>
  <c r="AM17" i="8"/>
  <c r="AK17" i="8"/>
  <c r="AJ17" i="8"/>
  <c r="AH17" i="8"/>
  <c r="AG17" i="8"/>
  <c r="I17" i="8"/>
  <c r="H17" i="8"/>
  <c r="AQ16" i="8"/>
  <c r="AP16" i="8"/>
  <c r="AN16" i="8"/>
  <c r="AM16" i="8"/>
  <c r="AK16" i="8"/>
  <c r="AJ16" i="8"/>
  <c r="AH16" i="8"/>
  <c r="AG16" i="8"/>
  <c r="I16" i="8"/>
  <c r="H16" i="8"/>
  <c r="M16" i="8" s="1"/>
  <c r="AQ15" i="8"/>
  <c r="AP15" i="8"/>
  <c r="AN15" i="8"/>
  <c r="AM15" i="8"/>
  <c r="AK15" i="8"/>
  <c r="AJ15" i="8"/>
  <c r="AH15" i="8"/>
  <c r="AG15" i="8"/>
  <c r="I15" i="8"/>
  <c r="H15" i="8"/>
  <c r="AQ14" i="8"/>
  <c r="AP14" i="8"/>
  <c r="AN14" i="8"/>
  <c r="AM14" i="8"/>
  <c r="AK14" i="8"/>
  <c r="AJ14" i="8"/>
  <c r="AH14" i="8"/>
  <c r="AG14" i="8"/>
  <c r="I14" i="8"/>
  <c r="H14" i="8"/>
  <c r="M14" i="8" s="1"/>
  <c r="AQ13" i="8"/>
  <c r="AP13" i="8"/>
  <c r="AN13" i="8"/>
  <c r="AM13" i="8"/>
  <c r="AK13" i="8"/>
  <c r="AJ13" i="8"/>
  <c r="AH13" i="8"/>
  <c r="AG13" i="8"/>
  <c r="I13" i="8"/>
  <c r="H13" i="8"/>
  <c r="AQ12" i="8"/>
  <c r="AP12" i="8"/>
  <c r="AN12" i="8"/>
  <c r="AM12" i="8"/>
  <c r="AK12" i="8"/>
  <c r="AJ12" i="8"/>
  <c r="AH12" i="8"/>
  <c r="AG12" i="8"/>
  <c r="I12" i="8"/>
  <c r="H12" i="8"/>
  <c r="AQ11" i="8"/>
  <c r="AP11" i="8"/>
  <c r="AN11" i="8"/>
  <c r="AM11" i="8"/>
  <c r="AK11" i="8"/>
  <c r="AJ11" i="8"/>
  <c r="AH11" i="8"/>
  <c r="AG11" i="8"/>
  <c r="L11" i="8"/>
  <c r="L28" i="8" s="1"/>
  <c r="H11" i="8"/>
  <c r="H28" i="8" s="1"/>
  <c r="G11" i="8"/>
  <c r="G28" i="8" s="1"/>
  <c r="AD28" i="8" s="1"/>
  <c r="M135" i="7"/>
  <c r="I134" i="7"/>
  <c r="H134" i="7"/>
  <c r="I133" i="7"/>
  <c r="H133" i="7"/>
  <c r="M133" i="7" s="1"/>
  <c r="L132" i="7"/>
  <c r="J132" i="7"/>
  <c r="G132" i="7"/>
  <c r="AC125" i="7"/>
  <c r="AB125" i="7"/>
  <c r="AA125" i="7"/>
  <c r="Z125" i="7"/>
  <c r="Y125" i="7"/>
  <c r="AO122" i="7"/>
  <c r="AL122" i="7"/>
  <c r="AI122" i="7"/>
  <c r="AC122" i="7"/>
  <c r="AB122" i="7"/>
  <c r="AA122" i="7"/>
  <c r="Z122" i="7"/>
  <c r="Y122" i="7"/>
  <c r="X122" i="7"/>
  <c r="W122" i="7"/>
  <c r="V122" i="7"/>
  <c r="U122" i="7"/>
  <c r="T122" i="7"/>
  <c r="S122" i="7"/>
  <c r="R122" i="7"/>
  <c r="Q122" i="7"/>
  <c r="P122" i="7"/>
  <c r="O122" i="7"/>
  <c r="N122" i="7"/>
  <c r="L122" i="7"/>
  <c r="K122" i="7"/>
  <c r="J122" i="7"/>
  <c r="G122" i="7"/>
  <c r="H121" i="7"/>
  <c r="I120" i="7"/>
  <c r="H120" i="7"/>
  <c r="AQ119" i="7"/>
  <c r="AP119" i="7"/>
  <c r="AN119" i="7"/>
  <c r="AM119" i="7"/>
  <c r="AK119" i="7"/>
  <c r="AJ119" i="7"/>
  <c r="AF97" i="7" s="1"/>
  <c r="AH119" i="7"/>
  <c r="AG119" i="7"/>
  <c r="AF96" i="7" s="1"/>
  <c r="I119" i="7"/>
  <c r="H119" i="7"/>
  <c r="M119" i="7" s="1"/>
  <c r="I118" i="7"/>
  <c r="H118" i="7"/>
  <c r="AQ117" i="7"/>
  <c r="AP117" i="7"/>
  <c r="AN117" i="7"/>
  <c r="AM117" i="7"/>
  <c r="AK117" i="7"/>
  <c r="AJ117" i="7"/>
  <c r="AH117" i="7"/>
  <c r="AG117" i="7"/>
  <c r="I117" i="7"/>
  <c r="H117" i="7"/>
  <c r="H116" i="7"/>
  <c r="I115" i="7"/>
  <c r="H115" i="7"/>
  <c r="M115" i="7" s="1"/>
  <c r="AQ114" i="7"/>
  <c r="AP114" i="7"/>
  <c r="AN114" i="7"/>
  <c r="AM114" i="7"/>
  <c r="AK114" i="7"/>
  <c r="AJ114" i="7"/>
  <c r="AH114" i="7"/>
  <c r="AG114" i="7"/>
  <c r="I114" i="7"/>
  <c r="H114" i="7"/>
  <c r="I113" i="7"/>
  <c r="H113" i="7"/>
  <c r="M113" i="7" s="1"/>
  <c r="AQ112" i="7"/>
  <c r="AP112" i="7"/>
  <c r="AN112" i="7"/>
  <c r="AM112" i="7"/>
  <c r="AK112" i="7"/>
  <c r="AJ112" i="7"/>
  <c r="AH112" i="7"/>
  <c r="AG112" i="7"/>
  <c r="I112" i="7"/>
  <c r="H112" i="7"/>
  <c r="H111" i="7"/>
  <c r="I110" i="7"/>
  <c r="H110" i="7"/>
  <c r="M110" i="7" s="1"/>
  <c r="AQ109" i="7"/>
  <c r="AP109" i="7"/>
  <c r="AN109" i="7"/>
  <c r="AM109" i="7"/>
  <c r="AK109" i="7"/>
  <c r="AJ109" i="7"/>
  <c r="AH109" i="7"/>
  <c r="AG109" i="7"/>
  <c r="I109" i="7"/>
  <c r="H109" i="7"/>
  <c r="I108" i="7"/>
  <c r="H108" i="7"/>
  <c r="AQ107" i="7"/>
  <c r="AP107" i="7"/>
  <c r="AN107" i="7"/>
  <c r="AM107" i="7"/>
  <c r="AK107" i="7"/>
  <c r="AJ107" i="7"/>
  <c r="AH107" i="7"/>
  <c r="AG107" i="7"/>
  <c r="I107" i="7"/>
  <c r="H107" i="7"/>
  <c r="H106" i="7"/>
  <c r="I105" i="7"/>
  <c r="H105" i="7"/>
  <c r="M105" i="7" s="1"/>
  <c r="AQ104" i="7"/>
  <c r="AP104" i="7"/>
  <c r="AN104" i="7"/>
  <c r="AM104" i="7"/>
  <c r="AK104" i="7"/>
  <c r="AJ104" i="7"/>
  <c r="AH104" i="7"/>
  <c r="AG104" i="7"/>
  <c r="I104" i="7"/>
  <c r="H104" i="7"/>
  <c r="M104" i="7" s="1"/>
  <c r="H103" i="7"/>
  <c r="I102" i="7"/>
  <c r="H102" i="7"/>
  <c r="AQ101" i="7"/>
  <c r="AP101" i="7"/>
  <c r="AN101" i="7"/>
  <c r="AM101" i="7"/>
  <c r="AK101" i="7"/>
  <c r="AJ101" i="7"/>
  <c r="AH101" i="7"/>
  <c r="AG101" i="7"/>
  <c r="I101" i="7"/>
  <c r="H101" i="7"/>
  <c r="M101" i="7" s="1"/>
  <c r="I100" i="7"/>
  <c r="H100" i="7"/>
  <c r="AQ99" i="7"/>
  <c r="AP99" i="7"/>
  <c r="AN99" i="7"/>
  <c r="AM99" i="7"/>
  <c r="AK99" i="7"/>
  <c r="AJ99" i="7"/>
  <c r="AH99" i="7"/>
  <c r="AG99" i="7"/>
  <c r="I99" i="7"/>
  <c r="H99" i="7"/>
  <c r="M99" i="7" s="1"/>
  <c r="H98" i="7"/>
  <c r="I97" i="7"/>
  <c r="H97" i="7"/>
  <c r="M97" i="7" s="1"/>
  <c r="AQ96" i="7"/>
  <c r="AQ122" i="7" s="1"/>
  <c r="AP96" i="7"/>
  <c r="AN96" i="7"/>
  <c r="AM96" i="7"/>
  <c r="AK96" i="7"/>
  <c r="AJ96" i="7"/>
  <c r="AH96" i="7"/>
  <c r="AG96" i="7"/>
  <c r="I96" i="7"/>
  <c r="H96" i="7"/>
  <c r="H95" i="7"/>
  <c r="H94" i="7"/>
  <c r="H93" i="7"/>
  <c r="H92" i="7"/>
  <c r="H91" i="7"/>
  <c r="H90" i="7"/>
  <c r="AO88" i="7"/>
  <c r="AL88" i="7"/>
  <c r="AI88" i="7"/>
  <c r="AC88" i="7"/>
  <c r="AB88" i="7"/>
  <c r="AA88" i="7"/>
  <c r="Z88" i="7"/>
  <c r="Z123" i="7" s="1"/>
  <c r="Y88" i="7"/>
  <c r="X88" i="7"/>
  <c r="X123" i="7" s="1"/>
  <c r="W88" i="7"/>
  <c r="V88" i="7"/>
  <c r="V123" i="7" s="1"/>
  <c r="U88" i="7"/>
  <c r="T88" i="7"/>
  <c r="S88" i="7"/>
  <c r="R88" i="7"/>
  <c r="R123" i="7" s="1"/>
  <c r="Q88" i="7"/>
  <c r="P88" i="7"/>
  <c r="O88" i="7"/>
  <c r="N88" i="7"/>
  <c r="N123" i="7" s="1"/>
  <c r="L88" i="7"/>
  <c r="K88" i="7"/>
  <c r="J88" i="7"/>
  <c r="G88" i="7"/>
  <c r="H87" i="7"/>
  <c r="I86" i="7"/>
  <c r="H86" i="7"/>
  <c r="AQ85" i="7"/>
  <c r="AP85" i="7"/>
  <c r="AN85" i="7"/>
  <c r="AM85" i="7"/>
  <c r="AK85" i="7"/>
  <c r="AJ85" i="7"/>
  <c r="AH85" i="7"/>
  <c r="AG85" i="7"/>
  <c r="I85" i="7"/>
  <c r="H85" i="7"/>
  <c r="M86" i="7" s="1"/>
  <c r="H84" i="7"/>
  <c r="I83" i="7"/>
  <c r="H83" i="7"/>
  <c r="AQ82" i="7"/>
  <c r="AP82" i="7"/>
  <c r="AN82" i="7"/>
  <c r="AM82" i="7"/>
  <c r="AK82" i="7"/>
  <c r="AJ82" i="7"/>
  <c r="AH82" i="7"/>
  <c r="AG82" i="7"/>
  <c r="I82" i="7"/>
  <c r="H82" i="7"/>
  <c r="H81" i="7"/>
  <c r="I80" i="7"/>
  <c r="H80" i="7"/>
  <c r="M80" i="7" s="1"/>
  <c r="AQ79" i="7"/>
  <c r="AP79" i="7"/>
  <c r="AN79" i="7"/>
  <c r="AM79" i="7"/>
  <c r="AK79" i="7"/>
  <c r="AJ79" i="7"/>
  <c r="AH79" i="7"/>
  <c r="AG79" i="7"/>
  <c r="I79" i="7"/>
  <c r="H79" i="7"/>
  <c r="M79" i="7" s="1"/>
  <c r="H78" i="7"/>
  <c r="I77" i="7"/>
  <c r="H77" i="7"/>
  <c r="AQ76" i="7"/>
  <c r="AP76" i="7"/>
  <c r="AN76" i="7"/>
  <c r="AM76" i="7"/>
  <c r="AK76" i="7"/>
  <c r="AJ76" i="7"/>
  <c r="AH76" i="7"/>
  <c r="AG76" i="7"/>
  <c r="I76" i="7"/>
  <c r="H76" i="7"/>
  <c r="M76" i="7" s="1"/>
  <c r="H75" i="7"/>
  <c r="I74" i="7"/>
  <c r="H74" i="7"/>
  <c r="M74" i="7" s="1"/>
  <c r="I73" i="7"/>
  <c r="H73" i="7"/>
  <c r="AQ72" i="7"/>
  <c r="AP72" i="7"/>
  <c r="AN72" i="7"/>
  <c r="AM72" i="7"/>
  <c r="AK72" i="7"/>
  <c r="AJ72" i="7"/>
  <c r="AH72" i="7"/>
  <c r="AG72" i="7"/>
  <c r="I72" i="7"/>
  <c r="H72" i="7"/>
  <c r="H88" i="7" s="1"/>
  <c r="H71" i="7"/>
  <c r="H70" i="7"/>
  <c r="H69" i="7"/>
  <c r="H68" i="7"/>
  <c r="AQ67" i="7"/>
  <c r="AP67" i="7"/>
  <c r="AN67" i="7"/>
  <c r="AM67" i="7"/>
  <c r="AK67" i="7"/>
  <c r="AJ67" i="7"/>
  <c r="AH67" i="7"/>
  <c r="AG67" i="7"/>
  <c r="H67" i="7"/>
  <c r="X63" i="7"/>
  <c r="W63" i="7"/>
  <c r="V63" i="7"/>
  <c r="U63" i="7"/>
  <c r="T63" i="7"/>
  <c r="S63" i="7"/>
  <c r="R63" i="7"/>
  <c r="Q63" i="7"/>
  <c r="P63" i="7"/>
  <c r="O63" i="7"/>
  <c r="N63" i="7"/>
  <c r="L63" i="7"/>
  <c r="K63" i="7"/>
  <c r="J63" i="7"/>
  <c r="G63" i="7"/>
  <c r="I62" i="7"/>
  <c r="I63" i="7" s="1"/>
  <c r="H62" i="7"/>
  <c r="H63" i="7" s="1"/>
  <c r="X60" i="7"/>
  <c r="W60" i="7"/>
  <c r="V60" i="7"/>
  <c r="U60" i="7"/>
  <c r="T60" i="7"/>
  <c r="S60" i="7"/>
  <c r="R60" i="7"/>
  <c r="Q60" i="7"/>
  <c r="P60" i="7"/>
  <c r="O60" i="7"/>
  <c r="N60" i="7"/>
  <c r="L60" i="7"/>
  <c r="K60" i="7"/>
  <c r="J60" i="7"/>
  <c r="G60" i="7"/>
  <c r="AF59" i="7"/>
  <c r="AH134" i="7" s="1"/>
  <c r="I59" i="7"/>
  <c r="H59" i="7"/>
  <c r="M59" i="7" s="1"/>
  <c r="AF58" i="7"/>
  <c r="AH133" i="7" s="1"/>
  <c r="I58" i="7"/>
  <c r="H58" i="7"/>
  <c r="M58" i="7" s="1"/>
  <c r="AF57" i="7"/>
  <c r="AH132" i="7" s="1"/>
  <c r="I57" i="7"/>
  <c r="I60" i="7" s="1"/>
  <c r="H57" i="7"/>
  <c r="AF56" i="7"/>
  <c r="AH131" i="7" s="1"/>
  <c r="H56" i="7"/>
  <c r="AO54" i="7"/>
  <c r="AL54" i="7"/>
  <c r="AI54" i="7"/>
  <c r="AC54" i="7"/>
  <c r="AB54" i="7"/>
  <c r="AA54" i="7"/>
  <c r="Z54" i="7"/>
  <c r="Y54" i="7"/>
  <c r="X54" i="7"/>
  <c r="X64" i="7" s="1"/>
  <c r="X124" i="7" s="1"/>
  <c r="X125" i="7" s="1"/>
  <c r="W54" i="7"/>
  <c r="V54" i="7"/>
  <c r="U54" i="7"/>
  <c r="T54" i="7"/>
  <c r="S54" i="7"/>
  <c r="S64" i="7" s="1"/>
  <c r="R54" i="7"/>
  <c r="Q54" i="7"/>
  <c r="P54" i="7"/>
  <c r="P64" i="7" s="1"/>
  <c r="O54" i="7"/>
  <c r="O64" i="7" s="1"/>
  <c r="N54" i="7"/>
  <c r="N64" i="7" s="1"/>
  <c r="AQ53" i="7"/>
  <c r="AP53" i="7"/>
  <c r="AN53" i="7"/>
  <c r="AM53" i="7"/>
  <c r="AK53" i="7"/>
  <c r="AJ53" i="7"/>
  <c r="AH53" i="7"/>
  <c r="AG53" i="7"/>
  <c r="I53" i="7"/>
  <c r="H53" i="7"/>
  <c r="M53" i="7" s="1"/>
  <c r="AQ52" i="7"/>
  <c r="AP52" i="7"/>
  <c r="AN52" i="7"/>
  <c r="AM52" i="7"/>
  <c r="AK52" i="7"/>
  <c r="AJ52" i="7"/>
  <c r="AH52" i="7"/>
  <c r="AG52" i="7"/>
  <c r="I52" i="7"/>
  <c r="H52" i="7"/>
  <c r="AQ51" i="7"/>
  <c r="AP51" i="7"/>
  <c r="AN51" i="7"/>
  <c r="AM51" i="7"/>
  <c r="AK51" i="7"/>
  <c r="AJ51" i="7"/>
  <c r="AH51" i="7"/>
  <c r="AG51" i="7"/>
  <c r="I51" i="7"/>
  <c r="H51" i="7"/>
  <c r="AQ50" i="7"/>
  <c r="AP50" i="7"/>
  <c r="AN50" i="7"/>
  <c r="AM50" i="7"/>
  <c r="AK50" i="7"/>
  <c r="AJ50" i="7"/>
  <c r="AH50" i="7"/>
  <c r="AG50" i="7"/>
  <c r="I50" i="7"/>
  <c r="H50" i="7"/>
  <c r="AQ49" i="7"/>
  <c r="AP49" i="7"/>
  <c r="AN49" i="7"/>
  <c r="AM49" i="7"/>
  <c r="AK49" i="7"/>
  <c r="AJ49" i="7"/>
  <c r="AH49" i="7"/>
  <c r="AG49" i="7"/>
  <c r="I49" i="7"/>
  <c r="H49" i="7"/>
  <c r="M49" i="7" s="1"/>
  <c r="AQ48" i="7"/>
  <c r="AP48" i="7"/>
  <c r="AN48" i="7"/>
  <c r="AM48" i="7"/>
  <c r="AK48" i="7"/>
  <c r="AJ48" i="7"/>
  <c r="AH48" i="7"/>
  <c r="AG48" i="7"/>
  <c r="I48" i="7"/>
  <c r="H48" i="7"/>
  <c r="M48" i="7" s="1"/>
  <c r="AQ47" i="7"/>
  <c r="AP47" i="7"/>
  <c r="AN47" i="7"/>
  <c r="AM47" i="7"/>
  <c r="AK47" i="7"/>
  <c r="AJ47" i="7"/>
  <c r="AH47" i="7"/>
  <c r="AG47" i="7"/>
  <c r="I47" i="7"/>
  <c r="H47" i="7"/>
  <c r="M47" i="7" s="1"/>
  <c r="AQ46" i="7"/>
  <c r="AP46" i="7"/>
  <c r="AN46" i="7"/>
  <c r="AM46" i="7"/>
  <c r="AK46" i="7"/>
  <c r="AJ46" i="7"/>
  <c r="AH46" i="7"/>
  <c r="AG46" i="7"/>
  <c r="I46" i="7"/>
  <c r="H46" i="7"/>
  <c r="AQ45" i="7"/>
  <c r="AP45" i="7"/>
  <c r="AN45" i="7"/>
  <c r="AM45" i="7"/>
  <c r="AK45" i="7"/>
  <c r="AJ45" i="7"/>
  <c r="AH45" i="7"/>
  <c r="AG45" i="7"/>
  <c r="I45" i="7"/>
  <c r="H45" i="7"/>
  <c r="M45" i="7" s="1"/>
  <c r="AQ44" i="7"/>
  <c r="AP44" i="7"/>
  <c r="AN44" i="7"/>
  <c r="AM44" i="7"/>
  <c r="AK44" i="7"/>
  <c r="AJ44" i="7"/>
  <c r="AH44" i="7"/>
  <c r="AG44" i="7"/>
  <c r="I44" i="7"/>
  <c r="I43" i="7" s="1"/>
  <c r="H44" i="7"/>
  <c r="AQ43" i="7"/>
  <c r="AP43" i="7"/>
  <c r="AN43" i="7"/>
  <c r="AM43" i="7"/>
  <c r="AK43" i="7"/>
  <c r="AJ43" i="7"/>
  <c r="AH43" i="7"/>
  <c r="AG43" i="7"/>
  <c r="L43" i="7"/>
  <c r="K43" i="7"/>
  <c r="J43" i="7"/>
  <c r="H43" i="7"/>
  <c r="G43" i="7"/>
  <c r="AQ42" i="7"/>
  <c r="AP42" i="7"/>
  <c r="AN42" i="7"/>
  <c r="AM42" i="7"/>
  <c r="AK42" i="7"/>
  <c r="AJ42" i="7"/>
  <c r="AH42" i="7"/>
  <c r="AG42" i="7"/>
  <c r="H42" i="7"/>
  <c r="M42" i="7" s="1"/>
  <c r="AQ41" i="7"/>
  <c r="AP41" i="7"/>
  <c r="AN41" i="7"/>
  <c r="AM41" i="7"/>
  <c r="AK41" i="7"/>
  <c r="AJ41" i="7"/>
  <c r="AH41" i="7"/>
  <c r="AG41" i="7"/>
  <c r="I41" i="7"/>
  <c r="I40" i="7" s="1"/>
  <c r="H41" i="7"/>
  <c r="AQ40" i="7"/>
  <c r="AP40" i="7"/>
  <c r="AN40" i="7"/>
  <c r="AM40" i="7"/>
  <c r="AK40" i="7"/>
  <c r="AJ40" i="7"/>
  <c r="AH40" i="7"/>
  <c r="AG40" i="7"/>
  <c r="L40" i="7"/>
  <c r="K40" i="7"/>
  <c r="J40" i="7"/>
  <c r="H40" i="7"/>
  <c r="G40" i="7"/>
  <c r="AQ39" i="7"/>
  <c r="AP39" i="7"/>
  <c r="AN39" i="7"/>
  <c r="AM39" i="7"/>
  <c r="AK39" i="7"/>
  <c r="AJ39" i="7"/>
  <c r="AH39" i="7"/>
  <c r="AG39" i="7"/>
  <c r="I39" i="7"/>
  <c r="H39" i="7"/>
  <c r="AQ38" i="7"/>
  <c r="AP38" i="7"/>
  <c r="AN38" i="7"/>
  <c r="AM38" i="7"/>
  <c r="AK38" i="7"/>
  <c r="AJ38" i="7"/>
  <c r="AH38" i="7"/>
  <c r="AG38" i="7"/>
  <c r="I38" i="7"/>
  <c r="H38" i="7"/>
  <c r="AQ37" i="7"/>
  <c r="AP37" i="7"/>
  <c r="AN37" i="7"/>
  <c r="AM37" i="7"/>
  <c r="AK37" i="7"/>
  <c r="AJ37" i="7"/>
  <c r="AH37" i="7"/>
  <c r="AG37" i="7"/>
  <c r="H37" i="7"/>
  <c r="M37" i="7" s="1"/>
  <c r="AQ36" i="7"/>
  <c r="AP36" i="7"/>
  <c r="AN36" i="7"/>
  <c r="AM36" i="7"/>
  <c r="AK36" i="7"/>
  <c r="AJ36" i="7"/>
  <c r="AH36" i="7"/>
  <c r="AG36" i="7"/>
  <c r="I36" i="7"/>
  <c r="H36" i="7"/>
  <c r="M36" i="7" s="1"/>
  <c r="AQ35" i="7"/>
  <c r="AP35" i="7"/>
  <c r="AN35" i="7"/>
  <c r="AM35" i="7"/>
  <c r="AK35" i="7"/>
  <c r="AJ35" i="7"/>
  <c r="AH35" i="7"/>
  <c r="AG35" i="7"/>
  <c r="L35" i="7"/>
  <c r="K35" i="7"/>
  <c r="J35" i="7"/>
  <c r="I35" i="7"/>
  <c r="G35" i="7"/>
  <c r="G54" i="7" s="1"/>
  <c r="AD54" i="7" s="1"/>
  <c r="AQ34" i="7"/>
  <c r="AP34" i="7"/>
  <c r="AN34" i="7"/>
  <c r="AM34" i="7"/>
  <c r="AK34" i="7"/>
  <c r="AJ34" i="7"/>
  <c r="AH34" i="7"/>
  <c r="AG34" i="7"/>
  <c r="I34" i="7"/>
  <c r="H34" i="7"/>
  <c r="M34" i="7" s="1"/>
  <c r="AQ33" i="7"/>
  <c r="AP33" i="7"/>
  <c r="AN33" i="7"/>
  <c r="AM33" i="7"/>
  <c r="AK33" i="7"/>
  <c r="AJ33" i="7"/>
  <c r="AH33" i="7"/>
  <c r="AG33" i="7"/>
  <c r="I33" i="7"/>
  <c r="H33" i="7"/>
  <c r="M33" i="7" s="1"/>
  <c r="AQ32" i="7"/>
  <c r="AP32" i="7"/>
  <c r="AN32" i="7"/>
  <c r="AM32" i="7"/>
  <c r="AK32" i="7"/>
  <c r="AJ32" i="7"/>
  <c r="AH32" i="7"/>
  <c r="AG32" i="7"/>
  <c r="I32" i="7"/>
  <c r="H32" i="7"/>
  <c r="AQ31" i="7"/>
  <c r="AP31" i="7"/>
  <c r="AN31" i="7"/>
  <c r="AM31" i="7"/>
  <c r="AK31" i="7"/>
  <c r="AJ31" i="7"/>
  <c r="AH31" i="7"/>
  <c r="AG31" i="7"/>
  <c r="I31" i="7"/>
  <c r="H31" i="7"/>
  <c r="AQ30" i="7"/>
  <c r="AP30" i="7"/>
  <c r="AN30" i="7"/>
  <c r="AM30" i="7"/>
  <c r="AK30" i="7"/>
  <c r="AJ30" i="7"/>
  <c r="AH30" i="7"/>
  <c r="AG30" i="7"/>
  <c r="I30" i="7"/>
  <c r="H30" i="7"/>
  <c r="AO28" i="7"/>
  <c r="AL28" i="7"/>
  <c r="AI28" i="7"/>
  <c r="AC28" i="7"/>
  <c r="AB28" i="7"/>
  <c r="AA28" i="7"/>
  <c r="Z28" i="7"/>
  <c r="Y28" i="7"/>
  <c r="X28" i="7"/>
  <c r="W28" i="7"/>
  <c r="V28" i="7"/>
  <c r="U28" i="7"/>
  <c r="T28" i="7"/>
  <c r="S28" i="7"/>
  <c r="R28" i="7"/>
  <c r="Q28" i="7"/>
  <c r="P28" i="7"/>
  <c r="O28" i="7"/>
  <c r="N28" i="7"/>
  <c r="K28" i="7"/>
  <c r="J28" i="7"/>
  <c r="AQ27" i="7"/>
  <c r="AP27" i="7"/>
  <c r="AN27" i="7"/>
  <c r="AM27" i="7"/>
  <c r="AK27" i="7"/>
  <c r="AJ27" i="7"/>
  <c r="AH27" i="7"/>
  <c r="AG27" i="7"/>
  <c r="I27" i="7"/>
  <c r="H27" i="7"/>
  <c r="M27" i="7" s="1"/>
  <c r="AQ26" i="7"/>
  <c r="AP26" i="7"/>
  <c r="AN26" i="7"/>
  <c r="AM26" i="7"/>
  <c r="AK26" i="7"/>
  <c r="AJ26" i="7"/>
  <c r="AH26" i="7"/>
  <c r="AG26" i="7"/>
  <c r="I26" i="7"/>
  <c r="H26" i="7"/>
  <c r="AH25" i="7"/>
  <c r="AG25" i="7"/>
  <c r="I25" i="7"/>
  <c r="H25" i="7"/>
  <c r="AQ24" i="7"/>
  <c r="AP24" i="7"/>
  <c r="AN24" i="7"/>
  <c r="AM24" i="7"/>
  <c r="AK24" i="7"/>
  <c r="AJ24" i="7"/>
  <c r="AH24" i="7"/>
  <c r="AG24" i="7"/>
  <c r="I24" i="7"/>
  <c r="H24" i="7"/>
  <c r="M24" i="7" s="1"/>
  <c r="AQ23" i="7"/>
  <c r="AP23" i="7"/>
  <c r="AN23" i="7"/>
  <c r="AM23" i="7"/>
  <c r="AK23" i="7"/>
  <c r="AJ23" i="7"/>
  <c r="AH23" i="7"/>
  <c r="AG23" i="7"/>
  <c r="I23" i="7"/>
  <c r="H23" i="7"/>
  <c r="AQ22" i="7"/>
  <c r="AP22" i="7"/>
  <c r="AN22" i="7"/>
  <c r="AM22" i="7"/>
  <c r="AK22" i="7"/>
  <c r="AJ22" i="7"/>
  <c r="AH22" i="7"/>
  <c r="AG22" i="7"/>
  <c r="I22" i="7"/>
  <c r="H22" i="7"/>
  <c r="M22" i="7" s="1"/>
  <c r="AQ21" i="7"/>
  <c r="AP21" i="7"/>
  <c r="AN21" i="7"/>
  <c r="AM21" i="7"/>
  <c r="AK21" i="7"/>
  <c r="AJ21" i="7"/>
  <c r="AH21" i="7"/>
  <c r="AG21" i="7"/>
  <c r="I21" i="7"/>
  <c r="H21" i="7"/>
  <c r="M21" i="7" s="1"/>
  <c r="AQ20" i="7"/>
  <c r="AP20" i="7"/>
  <c r="AN20" i="7"/>
  <c r="AM20" i="7"/>
  <c r="AK20" i="7"/>
  <c r="AJ20" i="7"/>
  <c r="AH20" i="7"/>
  <c r="AG20" i="7"/>
  <c r="I20" i="7"/>
  <c r="H20" i="7"/>
  <c r="M20" i="7" s="1"/>
  <c r="AQ19" i="7"/>
  <c r="AP19" i="7"/>
  <c r="AN19" i="7"/>
  <c r="AM19" i="7"/>
  <c r="AK19" i="7"/>
  <c r="AJ19" i="7"/>
  <c r="AH19" i="7"/>
  <c r="AG19" i="7"/>
  <c r="I19" i="7"/>
  <c r="H19" i="7"/>
  <c r="AQ18" i="7"/>
  <c r="AP18" i="7"/>
  <c r="AN18" i="7"/>
  <c r="AM18" i="7"/>
  <c r="AK18" i="7"/>
  <c r="AJ18" i="7"/>
  <c r="AH18" i="7"/>
  <c r="AG18" i="7"/>
  <c r="I18" i="7"/>
  <c r="H18" i="7"/>
  <c r="AQ17" i="7"/>
  <c r="AP17" i="7"/>
  <c r="AN17" i="7"/>
  <c r="AM17" i="7"/>
  <c r="AK17" i="7"/>
  <c r="AJ17" i="7"/>
  <c r="AH17" i="7"/>
  <c r="AG17" i="7"/>
  <c r="I17" i="7"/>
  <c r="H17" i="7"/>
  <c r="AQ16" i="7"/>
  <c r="AP16" i="7"/>
  <c r="AN16" i="7"/>
  <c r="AM16" i="7"/>
  <c r="AK16" i="7"/>
  <c r="AJ16" i="7"/>
  <c r="AH16" i="7"/>
  <c r="AG16" i="7"/>
  <c r="I16" i="7"/>
  <c r="H16" i="7"/>
  <c r="M16" i="7" s="1"/>
  <c r="AQ15" i="7"/>
  <c r="AP15" i="7"/>
  <c r="AN15" i="7"/>
  <c r="AM15" i="7"/>
  <c r="AK15" i="7"/>
  <c r="AJ15" i="7"/>
  <c r="AH15" i="7"/>
  <c r="AG15" i="7"/>
  <c r="I15" i="7"/>
  <c r="H15" i="7"/>
  <c r="M15" i="7" s="1"/>
  <c r="AQ14" i="7"/>
  <c r="AP14" i="7"/>
  <c r="AN14" i="7"/>
  <c r="AM14" i="7"/>
  <c r="AK14" i="7"/>
  <c r="AJ14" i="7"/>
  <c r="AH14" i="7"/>
  <c r="AG14" i="7"/>
  <c r="I14" i="7"/>
  <c r="H14" i="7"/>
  <c r="M14" i="7" s="1"/>
  <c r="AQ13" i="7"/>
  <c r="AP13" i="7"/>
  <c r="AN13" i="7"/>
  <c r="AM13" i="7"/>
  <c r="AK13" i="7"/>
  <c r="AJ13" i="7"/>
  <c r="AH13" i="7"/>
  <c r="AG13" i="7"/>
  <c r="I13" i="7"/>
  <c r="H13" i="7"/>
  <c r="AQ12" i="7"/>
  <c r="AP12" i="7"/>
  <c r="AN12" i="7"/>
  <c r="AM12" i="7"/>
  <c r="AK12" i="7"/>
  <c r="AJ12" i="7"/>
  <c r="AH12" i="7"/>
  <c r="AG12" i="7"/>
  <c r="I12" i="7"/>
  <c r="I11" i="7" s="1"/>
  <c r="I28" i="7" s="1"/>
  <c r="H12" i="7"/>
  <c r="AQ11" i="7"/>
  <c r="AP11" i="7"/>
  <c r="AN11" i="7"/>
  <c r="AM11" i="7"/>
  <c r="AM28" i="7" s="1"/>
  <c r="AK11" i="7"/>
  <c r="AK28" i="7" s="1"/>
  <c r="AJ11" i="7"/>
  <c r="AH11" i="7"/>
  <c r="AG11" i="7"/>
  <c r="L11" i="7"/>
  <c r="L28" i="7" s="1"/>
  <c r="G11" i="7"/>
  <c r="G28" i="7" s="1"/>
  <c r="AD28" i="7" s="1"/>
  <c r="AH184" i="6"/>
  <c r="AG184" i="6"/>
  <c r="AF184" i="6"/>
  <c r="AE184" i="6"/>
  <c r="AH183" i="6"/>
  <c r="AG183" i="6"/>
  <c r="AF183" i="6"/>
  <c r="AE183" i="6"/>
  <c r="AH182" i="6"/>
  <c r="AG182" i="6"/>
  <c r="AF182" i="6"/>
  <c r="AE182" i="6"/>
  <c r="AH181" i="6"/>
  <c r="AG181" i="6"/>
  <c r="AF181" i="6"/>
  <c r="AE181" i="6"/>
  <c r="AH180" i="6"/>
  <c r="AG180" i="6"/>
  <c r="AF180" i="6"/>
  <c r="AE180" i="6"/>
  <c r="AH179" i="6"/>
  <c r="AG179" i="6"/>
  <c r="AF179" i="6"/>
  <c r="AE179" i="6"/>
  <c r="AH178" i="6"/>
  <c r="AG178" i="6"/>
  <c r="AF178" i="6"/>
  <c r="AE178" i="6"/>
  <c r="AH177" i="6"/>
  <c r="AG177" i="6"/>
  <c r="AF177" i="6"/>
  <c r="AE177" i="6"/>
  <c r="AH176" i="6"/>
  <c r="AG176" i="6"/>
  <c r="AF176" i="6"/>
  <c r="AE176" i="6"/>
  <c r="AH175" i="6"/>
  <c r="AG175" i="6"/>
  <c r="AF175" i="6"/>
  <c r="AE175" i="6"/>
  <c r="AH174" i="6"/>
  <c r="AG174" i="6"/>
  <c r="AF174" i="6"/>
  <c r="AE174" i="6"/>
  <c r="AH173" i="6"/>
  <c r="AG173" i="6"/>
  <c r="AF173" i="6"/>
  <c r="AE173" i="6"/>
  <c r="AH172" i="6"/>
  <c r="AG172" i="6"/>
  <c r="AF172" i="6"/>
  <c r="AE172" i="6"/>
  <c r="AH171" i="6"/>
  <c r="AG171" i="6"/>
  <c r="AF171" i="6"/>
  <c r="AE171" i="6"/>
  <c r="AH170" i="6"/>
  <c r="AG170" i="6"/>
  <c r="AF170" i="6"/>
  <c r="AE170" i="6"/>
  <c r="AH169" i="6"/>
  <c r="AG169" i="6"/>
  <c r="AF169" i="6"/>
  <c r="AE169" i="6"/>
  <c r="AH168" i="6"/>
  <c r="AG168" i="6"/>
  <c r="AF168" i="6"/>
  <c r="AE168" i="6"/>
  <c r="AH167" i="6"/>
  <c r="AG167" i="6"/>
  <c r="AF167" i="6"/>
  <c r="AE167" i="6"/>
  <c r="AH166" i="6"/>
  <c r="AG166" i="6"/>
  <c r="AF166" i="6"/>
  <c r="AE166" i="6"/>
  <c r="AH165" i="6"/>
  <c r="AG165" i="6"/>
  <c r="AF165" i="6"/>
  <c r="AE165" i="6"/>
  <c r="AH164" i="6"/>
  <c r="AG164" i="6"/>
  <c r="AF164" i="6"/>
  <c r="AE164" i="6"/>
  <c r="AH163" i="6"/>
  <c r="AG163" i="6"/>
  <c r="AF163" i="6"/>
  <c r="AE163" i="6"/>
  <c r="AH162" i="6"/>
  <c r="AG162" i="6"/>
  <c r="AF162" i="6"/>
  <c r="AE162" i="6"/>
  <c r="AH161" i="6"/>
  <c r="AG161" i="6"/>
  <c r="AF161" i="6"/>
  <c r="AE161" i="6"/>
  <c r="AH160" i="6"/>
  <c r="AG160" i="6"/>
  <c r="AF160" i="6"/>
  <c r="AF185" i="6" s="1"/>
  <c r="AE160" i="6"/>
  <c r="D160" i="6"/>
  <c r="E160" i="6" s="1"/>
  <c r="E159" i="6"/>
  <c r="D159" i="6"/>
  <c r="D158" i="6"/>
  <c r="D157" i="6"/>
  <c r="E157" i="6" s="1"/>
  <c r="D156" i="6"/>
  <c r="E156" i="6" s="1"/>
  <c r="M155" i="6"/>
  <c r="M154" i="6"/>
  <c r="M153" i="6"/>
  <c r="D153" i="6"/>
  <c r="E153" i="6" s="1"/>
  <c r="AS152" i="6"/>
  <c r="M152" i="6"/>
  <c r="D152" i="6"/>
  <c r="D151" i="6" s="1"/>
  <c r="M151" i="6"/>
  <c r="AP148" i="6"/>
  <c r="AM148" i="6"/>
  <c r="AL148" i="6"/>
  <c r="AK148" i="6"/>
  <c r="AH148" i="6"/>
  <c r="L148" i="6"/>
  <c r="I148" i="6"/>
  <c r="H148" i="6"/>
  <c r="G148" i="6"/>
  <c r="D148" i="6"/>
  <c r="D149" i="6" s="1"/>
  <c r="AJ147" i="6"/>
  <c r="AO147" i="6" s="1"/>
  <c r="AI147" i="6"/>
  <c r="AN147" i="6" s="1"/>
  <c r="F147" i="6"/>
  <c r="K147" i="6" s="1"/>
  <c r="E147" i="6"/>
  <c r="AJ146" i="6"/>
  <c r="AO146" i="6" s="1"/>
  <c r="AI146" i="6"/>
  <c r="F146" i="6"/>
  <c r="K146" i="6" s="1"/>
  <c r="E146" i="6"/>
  <c r="AJ145" i="6"/>
  <c r="AO145" i="6" s="1"/>
  <c r="AI145" i="6"/>
  <c r="AN145" i="6" s="1"/>
  <c r="F145" i="6"/>
  <c r="K145" i="6" s="1"/>
  <c r="E145" i="6"/>
  <c r="M145" i="6" s="1"/>
  <c r="AJ144" i="6"/>
  <c r="AI144" i="6"/>
  <c r="AN144" i="6" s="1"/>
  <c r="F144" i="6"/>
  <c r="K144" i="6" s="1"/>
  <c r="E144" i="6"/>
  <c r="AJ143" i="6"/>
  <c r="AO143" i="6" s="1"/>
  <c r="AI143" i="6"/>
  <c r="F143" i="6"/>
  <c r="K143" i="6" s="1"/>
  <c r="E143" i="6"/>
  <c r="AJ142" i="6"/>
  <c r="AO142" i="6" s="1"/>
  <c r="AI142" i="6"/>
  <c r="F142" i="6"/>
  <c r="E142" i="6"/>
  <c r="AJ141" i="6"/>
  <c r="AO141" i="6" s="1"/>
  <c r="AI141" i="6"/>
  <c r="F141" i="6"/>
  <c r="K141" i="6" s="1"/>
  <c r="E141" i="6"/>
  <c r="AP131" i="6"/>
  <c r="AM131" i="6"/>
  <c r="AL131" i="6"/>
  <c r="AK131" i="6"/>
  <c r="AH131" i="6"/>
  <c r="L131" i="6"/>
  <c r="I131" i="6"/>
  <c r="H131" i="6"/>
  <c r="G131" i="6"/>
  <c r="D131" i="6"/>
  <c r="D132" i="6" s="1"/>
  <c r="AJ130" i="6"/>
  <c r="AQ130" i="6" s="1"/>
  <c r="AI130" i="6"/>
  <c r="F130" i="6"/>
  <c r="K130" i="6" s="1"/>
  <c r="E130" i="6"/>
  <c r="M130" i="6" s="1"/>
  <c r="AJ129" i="6"/>
  <c r="AI129" i="6"/>
  <c r="F129" i="6"/>
  <c r="K129" i="6" s="1"/>
  <c r="E129" i="6"/>
  <c r="AJ128" i="6"/>
  <c r="AQ128" i="6" s="1"/>
  <c r="AI128" i="6"/>
  <c r="F128" i="6"/>
  <c r="K128" i="6" s="1"/>
  <c r="E128" i="6"/>
  <c r="AJ127" i="6"/>
  <c r="AI127" i="6"/>
  <c r="F127" i="6"/>
  <c r="K127" i="6" s="1"/>
  <c r="E127" i="6"/>
  <c r="AJ126" i="6"/>
  <c r="AI126" i="6"/>
  <c r="F126" i="6"/>
  <c r="E126" i="6"/>
  <c r="J126" i="6" s="1"/>
  <c r="AJ125" i="6"/>
  <c r="AI125" i="6"/>
  <c r="AN125" i="6" s="1"/>
  <c r="F125" i="6"/>
  <c r="K125" i="6" s="1"/>
  <c r="E125" i="6"/>
  <c r="AJ124" i="6"/>
  <c r="AI124" i="6"/>
  <c r="F124" i="6"/>
  <c r="K124" i="6" s="1"/>
  <c r="E124" i="6"/>
  <c r="AM112" i="6"/>
  <c r="AL112" i="6"/>
  <c r="AK112" i="6"/>
  <c r="AH112" i="6"/>
  <c r="I112" i="6"/>
  <c r="H112" i="6"/>
  <c r="G112" i="6"/>
  <c r="D112" i="6"/>
  <c r="D113" i="6" s="1"/>
  <c r="AJ111" i="6"/>
  <c r="AO111" i="6" s="1"/>
  <c r="AI111" i="6"/>
  <c r="AQ111" i="6" s="1"/>
  <c r="F111" i="6"/>
  <c r="E111" i="6"/>
  <c r="J111" i="6" s="1"/>
  <c r="AJ110" i="6"/>
  <c r="AQ110" i="6" s="1"/>
  <c r="AI110" i="6"/>
  <c r="E110" i="6"/>
  <c r="J110" i="6" s="1"/>
  <c r="AJ109" i="6"/>
  <c r="AO109" i="6" s="1"/>
  <c r="AI109" i="6"/>
  <c r="F109" i="6"/>
  <c r="E109" i="6"/>
  <c r="J109" i="6" s="1"/>
  <c r="AJ108" i="6"/>
  <c r="AO108" i="6" s="1"/>
  <c r="AI108" i="6"/>
  <c r="AQ108" i="6" s="1"/>
  <c r="F108" i="6"/>
  <c r="E108" i="6"/>
  <c r="J108" i="6" s="1"/>
  <c r="AJ107" i="6"/>
  <c r="AO107" i="6" s="1"/>
  <c r="AI107" i="6"/>
  <c r="F107" i="6"/>
  <c r="M107" i="6" s="1"/>
  <c r="E107" i="6"/>
  <c r="AJ106" i="6"/>
  <c r="AO106" i="6" s="1"/>
  <c r="AI106" i="6"/>
  <c r="F106" i="6"/>
  <c r="E106" i="6"/>
  <c r="J106" i="6" s="1"/>
  <c r="AJ105" i="6"/>
  <c r="AJ112" i="6" s="1"/>
  <c r="AI105" i="6"/>
  <c r="AI112" i="6" s="1"/>
  <c r="F105" i="6"/>
  <c r="F112" i="6" s="1"/>
  <c r="E105" i="6"/>
  <c r="J105" i="6" s="1"/>
  <c r="AP95" i="6"/>
  <c r="AM95" i="6"/>
  <c r="AL95" i="6"/>
  <c r="AK95" i="6"/>
  <c r="AH95" i="6"/>
  <c r="L95" i="6"/>
  <c r="I95" i="6"/>
  <c r="H95" i="6"/>
  <c r="G95" i="6"/>
  <c r="D95" i="6"/>
  <c r="D96" i="6" s="1"/>
  <c r="AJ94" i="6"/>
  <c r="AQ94" i="6" s="1"/>
  <c r="AI94" i="6"/>
  <c r="F94" i="6"/>
  <c r="K94" i="6" s="1"/>
  <c r="E94" i="6"/>
  <c r="M94" i="6" s="1"/>
  <c r="AJ93" i="6"/>
  <c r="AI93" i="6"/>
  <c r="AN93" i="6" s="1"/>
  <c r="F93" i="6"/>
  <c r="K93" i="6" s="1"/>
  <c r="E93" i="6"/>
  <c r="AJ92" i="6"/>
  <c r="AQ92" i="6" s="1"/>
  <c r="AI92" i="6"/>
  <c r="F92" i="6"/>
  <c r="K92" i="6" s="1"/>
  <c r="E92" i="6"/>
  <c r="AJ91" i="6"/>
  <c r="AQ91" i="6" s="1"/>
  <c r="AI91" i="6"/>
  <c r="F91" i="6"/>
  <c r="K91" i="6" s="1"/>
  <c r="E91" i="6"/>
  <c r="M91" i="6" s="1"/>
  <c r="AJ90" i="6"/>
  <c r="AI90" i="6"/>
  <c r="AN90" i="6" s="1"/>
  <c r="F90" i="6"/>
  <c r="K90" i="6" s="1"/>
  <c r="E90" i="6"/>
  <c r="AJ89" i="6"/>
  <c r="AQ89" i="6" s="1"/>
  <c r="AI89" i="6"/>
  <c r="F89" i="6"/>
  <c r="K89" i="6" s="1"/>
  <c r="E89" i="6"/>
  <c r="AJ88" i="6"/>
  <c r="AQ88" i="6" s="1"/>
  <c r="AI88" i="6"/>
  <c r="F88" i="6"/>
  <c r="K88" i="6" s="1"/>
  <c r="E88" i="6"/>
  <c r="AJ87" i="6"/>
  <c r="AI87" i="6"/>
  <c r="F87" i="6"/>
  <c r="K87" i="6" s="1"/>
  <c r="E87" i="6"/>
  <c r="AP74" i="6"/>
  <c r="AM74" i="6"/>
  <c r="AL74" i="6"/>
  <c r="AK74" i="6"/>
  <c r="AH74" i="6"/>
  <c r="L74" i="6"/>
  <c r="I74" i="6"/>
  <c r="H74" i="6"/>
  <c r="G74" i="6"/>
  <c r="D74" i="6"/>
  <c r="D75" i="6" s="1"/>
  <c r="AJ73" i="6"/>
  <c r="AI73" i="6"/>
  <c r="F73" i="6"/>
  <c r="M73" i="6" s="1"/>
  <c r="E73" i="6"/>
  <c r="AJ72" i="6"/>
  <c r="AQ72" i="6" s="1"/>
  <c r="AI72" i="6"/>
  <c r="F72" i="6"/>
  <c r="K72" i="6" s="1"/>
  <c r="E72" i="6"/>
  <c r="AJ71" i="6"/>
  <c r="AQ71" i="6" s="1"/>
  <c r="AI71" i="6"/>
  <c r="F71" i="6"/>
  <c r="K71" i="6" s="1"/>
  <c r="E71" i="6"/>
  <c r="M71" i="6" s="1"/>
  <c r="AJ70" i="6"/>
  <c r="AQ70" i="6" s="1"/>
  <c r="AI70" i="6"/>
  <c r="F70" i="6"/>
  <c r="K70" i="6" s="1"/>
  <c r="E70" i="6"/>
  <c r="AJ69" i="6"/>
  <c r="AQ69" i="6" s="1"/>
  <c r="AI69" i="6"/>
  <c r="F69" i="6"/>
  <c r="K69" i="6" s="1"/>
  <c r="E69" i="6"/>
  <c r="AJ68" i="6"/>
  <c r="AQ68" i="6" s="1"/>
  <c r="AI68" i="6"/>
  <c r="F68" i="6"/>
  <c r="E68" i="6"/>
  <c r="J68" i="6" s="1"/>
  <c r="AJ67" i="6"/>
  <c r="AO67" i="6" s="1"/>
  <c r="AI67" i="6"/>
  <c r="F67" i="6"/>
  <c r="M67" i="6" s="1"/>
  <c r="E67" i="6"/>
  <c r="AJ66" i="6"/>
  <c r="AO66" i="6" s="1"/>
  <c r="AI66" i="6"/>
  <c r="AI74" i="6" s="1"/>
  <c r="F66" i="6"/>
  <c r="F74" i="6" s="1"/>
  <c r="E66" i="6"/>
  <c r="AP56" i="6"/>
  <c r="AM56" i="6"/>
  <c r="AL56" i="6"/>
  <c r="AK56" i="6"/>
  <c r="AH56" i="6"/>
  <c r="L56" i="6"/>
  <c r="I56" i="6"/>
  <c r="H56" i="6"/>
  <c r="G56" i="6"/>
  <c r="D56" i="6"/>
  <c r="D57" i="6" s="1"/>
  <c r="AI55" i="6"/>
  <c r="F55" i="6"/>
  <c r="K55" i="6" s="1"/>
  <c r="E55" i="6"/>
  <c r="AJ54" i="6"/>
  <c r="AI54" i="6"/>
  <c r="AN54" i="6" s="1"/>
  <c r="F54" i="6"/>
  <c r="M54" i="6" s="1"/>
  <c r="E54" i="6"/>
  <c r="AJ53" i="6"/>
  <c r="AO53" i="6" s="1"/>
  <c r="AI53" i="6"/>
  <c r="AQ53" i="6" s="1"/>
  <c r="F53" i="6"/>
  <c r="E53" i="6"/>
  <c r="J53" i="6" s="1"/>
  <c r="AJ52" i="6"/>
  <c r="AO52" i="6" s="1"/>
  <c r="AI52" i="6"/>
  <c r="AQ52" i="6" s="1"/>
  <c r="F52" i="6"/>
  <c r="M52" i="6" s="1"/>
  <c r="E52" i="6"/>
  <c r="AJ51" i="6"/>
  <c r="AO51" i="6" s="1"/>
  <c r="AI51" i="6"/>
  <c r="AQ51" i="6" s="1"/>
  <c r="F51" i="6"/>
  <c r="M51" i="6" s="1"/>
  <c r="E51" i="6"/>
  <c r="AJ50" i="6"/>
  <c r="AO50" i="6" s="1"/>
  <c r="AI50" i="6"/>
  <c r="AQ50" i="6" s="1"/>
  <c r="F50" i="6"/>
  <c r="E50" i="6"/>
  <c r="J50" i="6" s="1"/>
  <c r="AJ49" i="6"/>
  <c r="AJ56" i="6" s="1"/>
  <c r="AI49" i="6"/>
  <c r="AI56" i="6" s="1"/>
  <c r="F49" i="6"/>
  <c r="M49" i="6" s="1"/>
  <c r="E49" i="6"/>
  <c r="AM36" i="6"/>
  <c r="AL36" i="6"/>
  <c r="AK36" i="6"/>
  <c r="AH36" i="6"/>
  <c r="I36" i="6"/>
  <c r="H36" i="6"/>
  <c r="G36" i="6"/>
  <c r="D36" i="6"/>
  <c r="D37" i="6" s="1"/>
  <c r="AJ35" i="6"/>
  <c r="AI35" i="6"/>
  <c r="AN35" i="6" s="1"/>
  <c r="F35" i="6"/>
  <c r="K35" i="6" s="1"/>
  <c r="E35" i="6"/>
  <c r="AJ34" i="6"/>
  <c r="AQ34" i="6" s="1"/>
  <c r="AI34" i="6"/>
  <c r="F34" i="6"/>
  <c r="K34" i="6" s="1"/>
  <c r="E34" i="6"/>
  <c r="AO33" i="6"/>
  <c r="AI33" i="6"/>
  <c r="AQ33" i="6" s="1"/>
  <c r="F33" i="6"/>
  <c r="E33" i="6"/>
  <c r="J33" i="6" s="1"/>
  <c r="AJ32" i="6"/>
  <c r="AO32" i="6" s="1"/>
  <c r="AI32" i="6"/>
  <c r="AQ32" i="6" s="1"/>
  <c r="F32" i="6"/>
  <c r="M32" i="6" s="1"/>
  <c r="E32" i="6"/>
  <c r="AJ31" i="6"/>
  <c r="AO31" i="6" s="1"/>
  <c r="AI31" i="6"/>
  <c r="F31" i="6"/>
  <c r="M31" i="6" s="1"/>
  <c r="E31" i="6"/>
  <c r="AJ30" i="6"/>
  <c r="AO30" i="6" s="1"/>
  <c r="AI30" i="6"/>
  <c r="AQ30" i="6" s="1"/>
  <c r="F30" i="6"/>
  <c r="E30" i="6"/>
  <c r="J30" i="6" s="1"/>
  <c r="AJ29" i="6"/>
  <c r="AI29" i="6"/>
  <c r="AN29" i="6" s="1"/>
  <c r="F29" i="6"/>
  <c r="K29" i="6" s="1"/>
  <c r="E29" i="6"/>
  <c r="AJ28" i="6"/>
  <c r="AQ28" i="6" s="1"/>
  <c r="AI28" i="6"/>
  <c r="F28" i="6"/>
  <c r="K28" i="6" s="1"/>
  <c r="E28" i="6"/>
  <c r="AM18" i="6"/>
  <c r="AL18" i="6"/>
  <c r="AK18" i="6"/>
  <c r="AH18" i="6"/>
  <c r="AH19" i="6" s="1"/>
  <c r="I18" i="6"/>
  <c r="H18" i="6"/>
  <c r="G18" i="6"/>
  <c r="D18" i="6"/>
  <c r="D19" i="6" s="1"/>
  <c r="AJ17" i="6"/>
  <c r="AQ17" i="6" s="1"/>
  <c r="AI17" i="6"/>
  <c r="AN17" i="6" s="1"/>
  <c r="F17" i="6"/>
  <c r="K17" i="6" s="1"/>
  <c r="E17" i="6"/>
  <c r="AJ16" i="6"/>
  <c r="AI16" i="6"/>
  <c r="AN16" i="6" s="1"/>
  <c r="F16" i="6"/>
  <c r="K16" i="6" s="1"/>
  <c r="E16" i="6"/>
  <c r="M16" i="6" s="1"/>
  <c r="AJ15" i="6"/>
  <c r="AI15" i="6"/>
  <c r="AN15" i="6" s="1"/>
  <c r="AJ14" i="6"/>
  <c r="AQ14" i="6" s="1"/>
  <c r="AI14" i="6"/>
  <c r="F14" i="6"/>
  <c r="K14" i="6" s="1"/>
  <c r="E14" i="6"/>
  <c r="AJ13" i="6"/>
  <c r="AQ13" i="6" s="1"/>
  <c r="AI13" i="6"/>
  <c r="F13" i="6"/>
  <c r="K13" i="6" s="1"/>
  <c r="E13" i="6"/>
  <c r="M13" i="6" s="1"/>
  <c r="AJ12" i="6"/>
  <c r="AI12" i="6"/>
  <c r="AN12" i="6" s="1"/>
  <c r="F12" i="6"/>
  <c r="K12" i="6" s="1"/>
  <c r="E12" i="6"/>
  <c r="M12" i="6" s="1"/>
  <c r="AJ11" i="6"/>
  <c r="AQ11" i="6" s="1"/>
  <c r="AI11" i="6"/>
  <c r="F11" i="6"/>
  <c r="K11" i="6" s="1"/>
  <c r="E11" i="6"/>
  <c r="AH186" i="5"/>
  <c r="AG186" i="5"/>
  <c r="AF186" i="5"/>
  <c r="AE186" i="5"/>
  <c r="AH185" i="5"/>
  <c r="AG185" i="5"/>
  <c r="AF185" i="5"/>
  <c r="AE185" i="5"/>
  <c r="AH184" i="5"/>
  <c r="AG184" i="5"/>
  <c r="AF184" i="5"/>
  <c r="AE184" i="5"/>
  <c r="AH183" i="5"/>
  <c r="AG183" i="5"/>
  <c r="AF183" i="5"/>
  <c r="AE183" i="5"/>
  <c r="AH182" i="5"/>
  <c r="AG182" i="5"/>
  <c r="AF182" i="5"/>
  <c r="AE182" i="5"/>
  <c r="AH181" i="5"/>
  <c r="AG181" i="5"/>
  <c r="AF181" i="5"/>
  <c r="AE181" i="5"/>
  <c r="AH180" i="5"/>
  <c r="AG180" i="5"/>
  <c r="AF180" i="5"/>
  <c r="AE180" i="5"/>
  <c r="AH179" i="5"/>
  <c r="AG179" i="5"/>
  <c r="AF179" i="5"/>
  <c r="AE179" i="5"/>
  <c r="AH178" i="5"/>
  <c r="AG178" i="5"/>
  <c r="AF178" i="5"/>
  <c r="AE178" i="5"/>
  <c r="AH177" i="5"/>
  <c r="AG177" i="5"/>
  <c r="AF177" i="5"/>
  <c r="AE177" i="5"/>
  <c r="AH176" i="5"/>
  <c r="AG176" i="5"/>
  <c r="AF176" i="5"/>
  <c r="AE176" i="5"/>
  <c r="AH175" i="5"/>
  <c r="AG175" i="5"/>
  <c r="AF175" i="5"/>
  <c r="AE175" i="5"/>
  <c r="AH174" i="5"/>
  <c r="AG174" i="5"/>
  <c r="AF174" i="5"/>
  <c r="AE174" i="5"/>
  <c r="AH173" i="5"/>
  <c r="AG173" i="5"/>
  <c r="AF173" i="5"/>
  <c r="AE173" i="5"/>
  <c r="AH172" i="5"/>
  <c r="AG172" i="5"/>
  <c r="AF172" i="5"/>
  <c r="AE172" i="5"/>
  <c r="AH171" i="5"/>
  <c r="AG171" i="5"/>
  <c r="AF171" i="5"/>
  <c r="AE171" i="5"/>
  <c r="AH170" i="5"/>
  <c r="AG170" i="5"/>
  <c r="AF170" i="5"/>
  <c r="AE170" i="5"/>
  <c r="AH169" i="5"/>
  <c r="AG169" i="5"/>
  <c r="AF169" i="5"/>
  <c r="AE169" i="5"/>
  <c r="AH168" i="5"/>
  <c r="AG168" i="5"/>
  <c r="AF168" i="5"/>
  <c r="AE168" i="5"/>
  <c r="AH167" i="5"/>
  <c r="AG167" i="5"/>
  <c r="AF167" i="5"/>
  <c r="AE167" i="5"/>
  <c r="AH166" i="5"/>
  <c r="AG166" i="5"/>
  <c r="AF166" i="5"/>
  <c r="AE166" i="5"/>
  <c r="AH165" i="5"/>
  <c r="AG165" i="5"/>
  <c r="AF165" i="5"/>
  <c r="AE165" i="5"/>
  <c r="AH164" i="5"/>
  <c r="AG164" i="5"/>
  <c r="AF164" i="5"/>
  <c r="AE164" i="5"/>
  <c r="AH163" i="5"/>
  <c r="AG163" i="5"/>
  <c r="AF163" i="5"/>
  <c r="AE163" i="5"/>
  <c r="AH162" i="5"/>
  <c r="AG162" i="5"/>
  <c r="AF162" i="5"/>
  <c r="AE162" i="5"/>
  <c r="D162" i="5"/>
  <c r="E162" i="5" s="1"/>
  <c r="D161" i="5"/>
  <c r="D159" i="5"/>
  <c r="E159" i="5" s="1"/>
  <c r="D158" i="5"/>
  <c r="E158" i="5" s="1"/>
  <c r="M157" i="5"/>
  <c r="M156" i="5"/>
  <c r="M155" i="5"/>
  <c r="D155" i="5"/>
  <c r="E155" i="5" s="1"/>
  <c r="M154" i="5"/>
  <c r="E154" i="5"/>
  <c r="D154" i="5"/>
  <c r="D153" i="5" s="1"/>
  <c r="M153" i="5"/>
  <c r="AP150" i="5"/>
  <c r="AM150" i="5"/>
  <c r="AL150" i="5"/>
  <c r="AK150" i="5"/>
  <c r="AH150" i="5"/>
  <c r="L150" i="5"/>
  <c r="I150" i="5"/>
  <c r="H150" i="5"/>
  <c r="G150" i="5"/>
  <c r="D150" i="5"/>
  <c r="D151" i="5" s="1"/>
  <c r="AJ149" i="5"/>
  <c r="AI149" i="5"/>
  <c r="AN149" i="5" s="1"/>
  <c r="F149" i="5"/>
  <c r="K149" i="5" s="1"/>
  <c r="E149" i="5"/>
  <c r="AJ148" i="5"/>
  <c r="AI148" i="5"/>
  <c r="AN148" i="5" s="1"/>
  <c r="F148" i="5"/>
  <c r="K148" i="5" s="1"/>
  <c r="E148" i="5"/>
  <c r="AJ147" i="5"/>
  <c r="AI147" i="5"/>
  <c r="AN147" i="5" s="1"/>
  <c r="F147" i="5"/>
  <c r="K147" i="5" s="1"/>
  <c r="E147" i="5"/>
  <c r="M147" i="5" s="1"/>
  <c r="AJ146" i="5"/>
  <c r="AI146" i="5"/>
  <c r="AN146" i="5" s="1"/>
  <c r="F146" i="5"/>
  <c r="K146" i="5" s="1"/>
  <c r="E146" i="5"/>
  <c r="AJ145" i="5"/>
  <c r="AI145" i="5"/>
  <c r="AN145" i="5" s="1"/>
  <c r="F145" i="5"/>
  <c r="K145" i="5" s="1"/>
  <c r="E145" i="5"/>
  <c r="AJ144" i="5"/>
  <c r="AI144" i="5"/>
  <c r="AN144" i="5" s="1"/>
  <c r="F144" i="5"/>
  <c r="K144" i="5" s="1"/>
  <c r="E144" i="5"/>
  <c r="M144" i="5" s="1"/>
  <c r="AJ143" i="5"/>
  <c r="AI143" i="5"/>
  <c r="AI150" i="5" s="1"/>
  <c r="F143" i="5"/>
  <c r="K143" i="5" s="1"/>
  <c r="E143" i="5"/>
  <c r="AP133" i="5"/>
  <c r="AM133" i="5"/>
  <c r="AL133" i="5"/>
  <c r="AK133" i="5"/>
  <c r="AH133" i="5"/>
  <c r="L133" i="5"/>
  <c r="I133" i="5"/>
  <c r="H133" i="5"/>
  <c r="G133" i="5"/>
  <c r="D133" i="5"/>
  <c r="D134" i="5" s="1"/>
  <c r="AJ132" i="5"/>
  <c r="AO132" i="5" s="1"/>
  <c r="AI132" i="5"/>
  <c r="F132" i="5"/>
  <c r="E132" i="5"/>
  <c r="J132" i="5" s="1"/>
  <c r="AJ131" i="5"/>
  <c r="AO131" i="5" s="1"/>
  <c r="AI131" i="5"/>
  <c r="F131" i="5"/>
  <c r="E131" i="5"/>
  <c r="J131" i="5" s="1"/>
  <c r="AJ130" i="5"/>
  <c r="AO130" i="5" s="1"/>
  <c r="AI130" i="5"/>
  <c r="AQ130" i="5" s="1"/>
  <c r="F130" i="5"/>
  <c r="E130" i="5"/>
  <c r="J130" i="5" s="1"/>
  <c r="AJ129" i="5"/>
  <c r="AO129" i="5" s="1"/>
  <c r="AI129" i="5"/>
  <c r="F129" i="5"/>
  <c r="E129" i="5"/>
  <c r="J129" i="5" s="1"/>
  <c r="AJ128" i="5"/>
  <c r="AO128" i="5" s="1"/>
  <c r="AI128" i="5"/>
  <c r="F128" i="5"/>
  <c r="E128" i="5"/>
  <c r="J128" i="5" s="1"/>
  <c r="AJ127" i="5"/>
  <c r="AO127" i="5" s="1"/>
  <c r="AI127" i="5"/>
  <c r="AQ127" i="5" s="1"/>
  <c r="F127" i="5"/>
  <c r="E127" i="5"/>
  <c r="J127" i="5" s="1"/>
  <c r="AJ126" i="5"/>
  <c r="AO126" i="5" s="1"/>
  <c r="AI126" i="5"/>
  <c r="F126" i="5"/>
  <c r="E126" i="5"/>
  <c r="J126" i="5" s="1"/>
  <c r="AJ125" i="5"/>
  <c r="AI125" i="5"/>
  <c r="F125" i="5"/>
  <c r="E125" i="5"/>
  <c r="J125" i="5" s="1"/>
  <c r="AM113" i="5"/>
  <c r="AL113" i="5"/>
  <c r="AK113" i="5"/>
  <c r="AH113" i="5"/>
  <c r="I113" i="5"/>
  <c r="H113" i="5"/>
  <c r="G113" i="5"/>
  <c r="D113" i="5"/>
  <c r="D114" i="5" s="1"/>
  <c r="AJ112" i="5"/>
  <c r="AQ112" i="5" s="1"/>
  <c r="AI112" i="5"/>
  <c r="F112" i="5"/>
  <c r="K112" i="5" s="1"/>
  <c r="E112" i="5"/>
  <c r="M112" i="5" s="1"/>
  <c r="AI111" i="5"/>
  <c r="AN111" i="5" s="1"/>
  <c r="E111" i="5"/>
  <c r="J111" i="5" s="1"/>
  <c r="AJ110" i="5"/>
  <c r="AI110" i="5"/>
  <c r="AN110" i="5" s="1"/>
  <c r="F110" i="5"/>
  <c r="K110" i="5" s="1"/>
  <c r="E110" i="5"/>
  <c r="AJ109" i="5"/>
  <c r="AI109" i="5"/>
  <c r="AN109" i="5" s="1"/>
  <c r="F109" i="5"/>
  <c r="K109" i="5" s="1"/>
  <c r="E109" i="5"/>
  <c r="AJ108" i="5"/>
  <c r="AI108" i="5"/>
  <c r="AN108" i="5" s="1"/>
  <c r="F108" i="5"/>
  <c r="K108" i="5" s="1"/>
  <c r="E108" i="5"/>
  <c r="M108" i="5" s="1"/>
  <c r="AJ107" i="5"/>
  <c r="AI107" i="5"/>
  <c r="AN107" i="5" s="1"/>
  <c r="F107" i="5"/>
  <c r="K107" i="5" s="1"/>
  <c r="E107" i="5"/>
  <c r="AJ106" i="5"/>
  <c r="AI106" i="5"/>
  <c r="F106" i="5"/>
  <c r="K106" i="5" s="1"/>
  <c r="E106" i="5"/>
  <c r="AP96" i="5"/>
  <c r="AM96" i="5"/>
  <c r="AL96" i="5"/>
  <c r="AK96" i="5"/>
  <c r="AH96" i="5"/>
  <c r="L96" i="5"/>
  <c r="I96" i="5"/>
  <c r="H96" i="5"/>
  <c r="G96" i="5"/>
  <c r="D96" i="5"/>
  <c r="D97" i="5" s="1"/>
  <c r="AJ95" i="5"/>
  <c r="AO95" i="5" s="1"/>
  <c r="AI95" i="5"/>
  <c r="F95" i="5"/>
  <c r="E95" i="5"/>
  <c r="J95" i="5" s="1"/>
  <c r="AJ94" i="5"/>
  <c r="AO94" i="5" s="1"/>
  <c r="AI94" i="5"/>
  <c r="AQ94" i="5" s="1"/>
  <c r="F94" i="5"/>
  <c r="E94" i="5"/>
  <c r="J94" i="5" s="1"/>
  <c r="AJ93" i="5"/>
  <c r="AO93" i="5" s="1"/>
  <c r="AI93" i="5"/>
  <c r="F93" i="5"/>
  <c r="E93" i="5"/>
  <c r="J93" i="5" s="1"/>
  <c r="AJ92" i="5"/>
  <c r="AO92" i="5" s="1"/>
  <c r="AI92" i="5"/>
  <c r="F92" i="5"/>
  <c r="E92" i="5"/>
  <c r="J92" i="5" s="1"/>
  <c r="AJ91" i="5"/>
  <c r="AO91" i="5" s="1"/>
  <c r="AI91" i="5"/>
  <c r="AQ91" i="5" s="1"/>
  <c r="F91" i="5"/>
  <c r="E91" i="5"/>
  <c r="J91" i="5" s="1"/>
  <c r="AJ90" i="5"/>
  <c r="AO90" i="5" s="1"/>
  <c r="AI90" i="5"/>
  <c r="F90" i="5"/>
  <c r="E90" i="5"/>
  <c r="J90" i="5" s="1"/>
  <c r="AJ89" i="5"/>
  <c r="AO89" i="5" s="1"/>
  <c r="AI89" i="5"/>
  <c r="F89" i="5"/>
  <c r="E89" i="5"/>
  <c r="J89" i="5" s="1"/>
  <c r="AJ88" i="5"/>
  <c r="AJ96" i="5" s="1"/>
  <c r="AI88" i="5"/>
  <c r="AI96" i="5" s="1"/>
  <c r="F88" i="5"/>
  <c r="E88" i="5"/>
  <c r="AP75" i="5"/>
  <c r="AM75" i="5"/>
  <c r="AL75" i="5"/>
  <c r="AK75" i="5"/>
  <c r="AH75" i="5"/>
  <c r="L75" i="5"/>
  <c r="I75" i="5"/>
  <c r="H75" i="5"/>
  <c r="G75" i="5"/>
  <c r="D75" i="5"/>
  <c r="D76" i="5" s="1"/>
  <c r="AJ74" i="5"/>
  <c r="AI74" i="5"/>
  <c r="AN74" i="5" s="1"/>
  <c r="F74" i="5"/>
  <c r="E74" i="5"/>
  <c r="AJ73" i="5"/>
  <c r="AI73" i="5"/>
  <c r="M73" i="5"/>
  <c r="F73" i="5"/>
  <c r="K73" i="5" s="1"/>
  <c r="E73" i="5"/>
  <c r="J73" i="5" s="1"/>
  <c r="AO72" i="5"/>
  <c r="AJ72" i="5"/>
  <c r="AI72" i="5"/>
  <c r="AN72" i="5" s="1"/>
  <c r="F72" i="5"/>
  <c r="K72" i="5" s="1"/>
  <c r="E72" i="5"/>
  <c r="J72" i="5" s="1"/>
  <c r="AJ71" i="5"/>
  <c r="AQ71" i="5" s="1"/>
  <c r="AI71" i="5"/>
  <c r="F71" i="5"/>
  <c r="K71" i="5" s="1"/>
  <c r="E71" i="5"/>
  <c r="M71" i="5" s="1"/>
  <c r="AJ70" i="5"/>
  <c r="AQ70" i="5" s="1"/>
  <c r="AI70" i="5"/>
  <c r="F70" i="5"/>
  <c r="K70" i="5" s="1"/>
  <c r="E70" i="5"/>
  <c r="M70" i="5" s="1"/>
  <c r="AJ69" i="5"/>
  <c r="AI69" i="5"/>
  <c r="AN69" i="5" s="1"/>
  <c r="F69" i="5"/>
  <c r="E69" i="5"/>
  <c r="J69" i="5" s="1"/>
  <c r="AJ68" i="5"/>
  <c r="AO68" i="5" s="1"/>
  <c r="AI68" i="5"/>
  <c r="F68" i="5"/>
  <c r="E68" i="5"/>
  <c r="J68" i="5" s="1"/>
  <c r="AJ67" i="5"/>
  <c r="AI67" i="5"/>
  <c r="F67" i="5"/>
  <c r="E67" i="5"/>
  <c r="AP57" i="5"/>
  <c r="AM57" i="5"/>
  <c r="AL57" i="5"/>
  <c r="AK57" i="5"/>
  <c r="AH57" i="5"/>
  <c r="L57" i="5"/>
  <c r="I57" i="5"/>
  <c r="H57" i="5"/>
  <c r="G57" i="5"/>
  <c r="D57" i="5"/>
  <c r="D58" i="5" s="1"/>
  <c r="AJ56" i="5"/>
  <c r="AI56" i="5"/>
  <c r="AN56" i="5" s="1"/>
  <c r="F56" i="5"/>
  <c r="K56" i="5" s="1"/>
  <c r="E56" i="5"/>
  <c r="M56" i="5" s="1"/>
  <c r="AJ55" i="5"/>
  <c r="AI55" i="5"/>
  <c r="AN55" i="5" s="1"/>
  <c r="F55" i="5"/>
  <c r="K55" i="5" s="1"/>
  <c r="E55" i="5"/>
  <c r="AJ54" i="5"/>
  <c r="AI54" i="5"/>
  <c r="AN54" i="5" s="1"/>
  <c r="F54" i="5"/>
  <c r="K54" i="5" s="1"/>
  <c r="E54" i="5"/>
  <c r="AJ53" i="5"/>
  <c r="AI53" i="5"/>
  <c r="AN53" i="5" s="1"/>
  <c r="F53" i="5"/>
  <c r="K53" i="5" s="1"/>
  <c r="E53" i="5"/>
  <c r="M53" i="5" s="1"/>
  <c r="AJ52" i="5"/>
  <c r="AI52" i="5"/>
  <c r="AN52" i="5" s="1"/>
  <c r="F52" i="5"/>
  <c r="K52" i="5" s="1"/>
  <c r="E52" i="5"/>
  <c r="AJ51" i="5"/>
  <c r="AI51" i="5"/>
  <c r="AN51" i="5" s="1"/>
  <c r="F51" i="5"/>
  <c r="K51" i="5" s="1"/>
  <c r="E51" i="5"/>
  <c r="F50" i="5"/>
  <c r="E50" i="5"/>
  <c r="J50" i="5" s="1"/>
  <c r="AJ49" i="5"/>
  <c r="AJ57" i="5" s="1"/>
  <c r="AI49" i="5"/>
  <c r="F49" i="5"/>
  <c r="E49" i="5"/>
  <c r="E57" i="5" s="1"/>
  <c r="AM36" i="5"/>
  <c r="AL36" i="5"/>
  <c r="AK36" i="5"/>
  <c r="AH36" i="5"/>
  <c r="I36" i="5"/>
  <c r="H36" i="5"/>
  <c r="G36" i="5"/>
  <c r="D36" i="5"/>
  <c r="D37" i="5" s="1"/>
  <c r="AJ35" i="5"/>
  <c r="AI35" i="5"/>
  <c r="AN35" i="5" s="1"/>
  <c r="F35" i="5"/>
  <c r="K35" i="5" s="1"/>
  <c r="E35" i="5"/>
  <c r="M35" i="5" s="1"/>
  <c r="AJ34" i="5"/>
  <c r="AQ34" i="5" s="1"/>
  <c r="AI34" i="5"/>
  <c r="F34" i="5"/>
  <c r="K34" i="5" s="1"/>
  <c r="E34" i="5"/>
  <c r="M34" i="5" s="1"/>
  <c r="AJ33" i="5"/>
  <c r="AQ33" i="5" s="1"/>
  <c r="AI33" i="5"/>
  <c r="F33" i="5"/>
  <c r="K33" i="5" s="1"/>
  <c r="E33" i="5"/>
  <c r="M33" i="5" s="1"/>
  <c r="AJ32" i="5"/>
  <c r="AI32" i="5"/>
  <c r="AN32" i="5" s="1"/>
  <c r="F32" i="5"/>
  <c r="K32" i="5" s="1"/>
  <c r="E32" i="5"/>
  <c r="M32" i="5" s="1"/>
  <c r="AJ31" i="5"/>
  <c r="AQ31" i="5" s="1"/>
  <c r="AI31" i="5"/>
  <c r="F31" i="5"/>
  <c r="K31" i="5" s="1"/>
  <c r="E31" i="5"/>
  <c r="M31" i="5" s="1"/>
  <c r="AJ30" i="5"/>
  <c r="AQ30" i="5" s="1"/>
  <c r="AI30" i="5"/>
  <c r="F30" i="5"/>
  <c r="K30" i="5" s="1"/>
  <c r="E30" i="5"/>
  <c r="M30" i="5" s="1"/>
  <c r="AJ29" i="5"/>
  <c r="AI29" i="5"/>
  <c r="AN29" i="5" s="1"/>
  <c r="F29" i="5"/>
  <c r="E29" i="5"/>
  <c r="J29" i="5" s="1"/>
  <c r="AJ28" i="5"/>
  <c r="AO28" i="5" s="1"/>
  <c r="AI28" i="5"/>
  <c r="F28" i="5"/>
  <c r="E28" i="5"/>
  <c r="AM18" i="5"/>
  <c r="AL18" i="5"/>
  <c r="AK18" i="5"/>
  <c r="AH18" i="5"/>
  <c r="AH19" i="5" s="1"/>
  <c r="I18" i="5"/>
  <c r="H18" i="5"/>
  <c r="G18" i="5"/>
  <c r="D18" i="5"/>
  <c r="D19" i="5" s="1"/>
  <c r="AJ17" i="5"/>
  <c r="AO17" i="5" s="1"/>
  <c r="AI17" i="5"/>
  <c r="F17" i="5"/>
  <c r="E17" i="5"/>
  <c r="J17" i="5" s="1"/>
  <c r="AJ16" i="5"/>
  <c r="AO16" i="5" s="1"/>
  <c r="AI16" i="5"/>
  <c r="AQ16" i="5" s="1"/>
  <c r="F16" i="5"/>
  <c r="M16" i="5" s="1"/>
  <c r="E16" i="5"/>
  <c r="AJ15" i="5"/>
  <c r="AO15" i="5" s="1"/>
  <c r="AI15" i="5"/>
  <c r="F15" i="5"/>
  <c r="M15" i="5" s="1"/>
  <c r="E15" i="5"/>
  <c r="AJ14" i="5"/>
  <c r="AO14" i="5" s="1"/>
  <c r="AI14" i="5"/>
  <c r="F14" i="5"/>
  <c r="E14" i="5"/>
  <c r="J14" i="5" s="1"/>
  <c r="AJ13" i="5"/>
  <c r="AO13" i="5" s="1"/>
  <c r="AI13" i="5"/>
  <c r="AQ13" i="5" s="1"/>
  <c r="F13" i="5"/>
  <c r="M13" i="5" s="1"/>
  <c r="E13" i="5"/>
  <c r="F12" i="5"/>
  <c r="K12" i="5" s="1"/>
  <c r="E12" i="5"/>
  <c r="AJ11" i="5"/>
  <c r="AI11" i="5"/>
  <c r="F11" i="5"/>
  <c r="E11" i="5"/>
  <c r="Z91" i="4"/>
  <c r="Y91" i="4"/>
  <c r="X91" i="4"/>
  <c r="W91" i="4"/>
  <c r="V91" i="4"/>
  <c r="H85" i="4"/>
  <c r="H82" i="4"/>
  <c r="H79" i="4"/>
  <c r="H78" i="4"/>
  <c r="H76" i="4"/>
  <c r="H75" i="4"/>
  <c r="AS74" i="4"/>
  <c r="AL73" i="4"/>
  <c r="AI73" i="4"/>
  <c r="AF73" i="4"/>
  <c r="Z73" i="4"/>
  <c r="Y73" i="4"/>
  <c r="X73" i="4"/>
  <c r="W73" i="4"/>
  <c r="V73" i="4"/>
  <c r="H72" i="4"/>
  <c r="H71" i="4"/>
  <c r="AN70" i="4"/>
  <c r="AM70" i="4"/>
  <c r="AK70" i="4"/>
  <c r="AJ70" i="4"/>
  <c r="AH70" i="4"/>
  <c r="AG70" i="4"/>
  <c r="AE70" i="4"/>
  <c r="AD70" i="4"/>
  <c r="H70" i="4"/>
  <c r="AS70" i="4" s="1"/>
  <c r="AS69" i="4"/>
  <c r="AS68" i="4"/>
  <c r="U66" i="4"/>
  <c r="T66" i="4"/>
  <c r="S66" i="4"/>
  <c r="R66" i="4"/>
  <c r="Q66" i="4"/>
  <c r="P66" i="4"/>
  <c r="O66" i="4"/>
  <c r="N66" i="4"/>
  <c r="L66" i="4"/>
  <c r="K66" i="4"/>
  <c r="J66" i="4"/>
  <c r="G66" i="4"/>
  <c r="I65" i="4"/>
  <c r="I66" i="4" s="1"/>
  <c r="H65" i="4"/>
  <c r="AS64" i="4"/>
  <c r="U63" i="4"/>
  <c r="T63" i="4"/>
  <c r="S63" i="4"/>
  <c r="R63" i="4"/>
  <c r="Q63" i="4"/>
  <c r="P63" i="4"/>
  <c r="O63" i="4"/>
  <c r="N63" i="4"/>
  <c r="L63" i="4"/>
  <c r="K63" i="4"/>
  <c r="J63" i="4"/>
  <c r="G63" i="4"/>
  <c r="AC62" i="4"/>
  <c r="I62" i="4"/>
  <c r="H62" i="4"/>
  <c r="AC61" i="4"/>
  <c r="I61" i="4"/>
  <c r="H61" i="4"/>
  <c r="AS60" i="4"/>
  <c r="AL59" i="4"/>
  <c r="AI59" i="4"/>
  <c r="AF59" i="4"/>
  <c r="Z59" i="4"/>
  <c r="Y59" i="4"/>
  <c r="X59" i="4"/>
  <c r="W59" i="4"/>
  <c r="V59" i="4"/>
  <c r="AN57" i="4"/>
  <c r="AM57" i="4"/>
  <c r="AK57" i="4"/>
  <c r="AJ57" i="4"/>
  <c r="AH57" i="4"/>
  <c r="AG57" i="4"/>
  <c r="AE57" i="4"/>
  <c r="AD57" i="4"/>
  <c r="I57" i="4"/>
  <c r="H57" i="4"/>
  <c r="AN56" i="4"/>
  <c r="AM56" i="4"/>
  <c r="AK56" i="4"/>
  <c r="AJ56" i="4"/>
  <c r="AH56" i="4"/>
  <c r="AG56" i="4"/>
  <c r="AE56" i="4"/>
  <c r="AD56" i="4"/>
  <c r="I56" i="4"/>
  <c r="H56" i="4"/>
  <c r="AN55" i="4"/>
  <c r="AM55" i="4"/>
  <c r="AK55" i="4"/>
  <c r="AJ55" i="4"/>
  <c r="AH55" i="4"/>
  <c r="AG55" i="4"/>
  <c r="AE55" i="4"/>
  <c r="AD55" i="4"/>
  <c r="I55" i="4"/>
  <c r="H55" i="4"/>
  <c r="AN54" i="4"/>
  <c r="AM54" i="4"/>
  <c r="AK54" i="4"/>
  <c r="AJ54" i="4"/>
  <c r="AH54" i="4"/>
  <c r="AG54" i="4"/>
  <c r="AE54" i="4"/>
  <c r="AD54" i="4"/>
  <c r="I54" i="4"/>
  <c r="H54" i="4"/>
  <c r="AN53" i="4"/>
  <c r="AM53" i="4"/>
  <c r="AK53" i="4"/>
  <c r="AJ53" i="4"/>
  <c r="AH53" i="4"/>
  <c r="AG53" i="4"/>
  <c r="AE53" i="4"/>
  <c r="AD53" i="4"/>
  <c r="I53" i="4"/>
  <c r="H53" i="4"/>
  <c r="AN52" i="4"/>
  <c r="AM52" i="4"/>
  <c r="AK52" i="4"/>
  <c r="AJ52" i="4"/>
  <c r="AH52" i="4"/>
  <c r="AG52" i="4"/>
  <c r="AE52" i="4"/>
  <c r="AD52" i="4"/>
  <c r="I52" i="4"/>
  <c r="H52" i="4"/>
  <c r="AN51" i="4"/>
  <c r="AM51" i="4"/>
  <c r="AK51" i="4"/>
  <c r="AJ51" i="4"/>
  <c r="AH51" i="4"/>
  <c r="AG51" i="4"/>
  <c r="AE51" i="4"/>
  <c r="AD51" i="4"/>
  <c r="I51" i="4"/>
  <c r="H51" i="4"/>
  <c r="AN50" i="4"/>
  <c r="AM50" i="4"/>
  <c r="AK50" i="4"/>
  <c r="AJ50" i="4"/>
  <c r="AH50" i="4"/>
  <c r="AG50" i="4"/>
  <c r="AE50" i="4"/>
  <c r="AD50" i="4"/>
  <c r="I50" i="4"/>
  <c r="H50" i="4"/>
  <c r="AN49" i="4"/>
  <c r="AM49" i="4"/>
  <c r="AK49" i="4"/>
  <c r="AJ49" i="4"/>
  <c r="AH49" i="4"/>
  <c r="AG49" i="4"/>
  <c r="AE49" i="4"/>
  <c r="AD49" i="4"/>
  <c r="I49" i="4"/>
  <c r="H49" i="4"/>
  <c r="AN48" i="4"/>
  <c r="AM48" i="4"/>
  <c r="AK48" i="4"/>
  <c r="AJ48" i="4"/>
  <c r="AH48" i="4"/>
  <c r="AG48" i="4"/>
  <c r="AE48" i="4"/>
  <c r="AD48" i="4"/>
  <c r="I48" i="4"/>
  <c r="H48" i="4"/>
  <c r="AN47" i="4"/>
  <c r="AM47" i="4"/>
  <c r="AK47" i="4"/>
  <c r="AJ47" i="4"/>
  <c r="AH47" i="4"/>
  <c r="AG47" i="4"/>
  <c r="AE47" i="4"/>
  <c r="AD47" i="4"/>
  <c r="L47" i="4"/>
  <c r="K47" i="4"/>
  <c r="J47" i="4"/>
  <c r="H47" i="4"/>
  <c r="G47" i="4"/>
  <c r="AN46" i="4"/>
  <c r="AM46" i="4"/>
  <c r="AK46" i="4"/>
  <c r="AJ46" i="4"/>
  <c r="AH46" i="4"/>
  <c r="AG46" i="4"/>
  <c r="AE46" i="4"/>
  <c r="AD46" i="4"/>
  <c r="H46" i="4"/>
  <c r="AQ46" i="4" s="1"/>
  <c r="AN45" i="4"/>
  <c r="AM45" i="4"/>
  <c r="AK45" i="4"/>
  <c r="AJ45" i="4"/>
  <c r="AH45" i="4"/>
  <c r="AG45" i="4"/>
  <c r="AE45" i="4"/>
  <c r="AD45" i="4"/>
  <c r="I45" i="4"/>
  <c r="I44" i="4" s="1"/>
  <c r="H45" i="4"/>
  <c r="AN44" i="4"/>
  <c r="AM44" i="4"/>
  <c r="AK44" i="4"/>
  <c r="AJ44" i="4"/>
  <c r="AH44" i="4"/>
  <c r="AG44" i="4"/>
  <c r="AE44" i="4"/>
  <c r="AD44" i="4"/>
  <c r="L44" i="4"/>
  <c r="K44" i="4"/>
  <c r="J44" i="4"/>
  <c r="G44" i="4"/>
  <c r="AN43" i="4"/>
  <c r="AM43" i="4"/>
  <c r="AK43" i="4"/>
  <c r="AJ43" i="4"/>
  <c r="AH43" i="4"/>
  <c r="AG43" i="4"/>
  <c r="AE43" i="4"/>
  <c r="AD43" i="4"/>
  <c r="I43" i="4"/>
  <c r="H43" i="4"/>
  <c r="AN42" i="4"/>
  <c r="AM42" i="4"/>
  <c r="AK42" i="4"/>
  <c r="AJ42" i="4"/>
  <c r="AH42" i="4"/>
  <c r="AG42" i="4"/>
  <c r="AE42" i="4"/>
  <c r="AD42" i="4"/>
  <c r="I42" i="4"/>
  <c r="H42" i="4"/>
  <c r="AN41" i="4"/>
  <c r="AM41" i="4"/>
  <c r="AK41" i="4"/>
  <c r="AJ41" i="4"/>
  <c r="AH41" i="4"/>
  <c r="AG41" i="4"/>
  <c r="AE41" i="4"/>
  <c r="AD41" i="4"/>
  <c r="H41" i="4"/>
  <c r="AQ41" i="4" s="1"/>
  <c r="AN40" i="4"/>
  <c r="AM40" i="4"/>
  <c r="AK40" i="4"/>
  <c r="AJ40" i="4"/>
  <c r="AH40" i="4"/>
  <c r="AG40" i="4"/>
  <c r="AE40" i="4"/>
  <c r="AD40" i="4"/>
  <c r="I40" i="4"/>
  <c r="H40" i="4"/>
  <c r="AN39" i="4"/>
  <c r="AM39" i="4"/>
  <c r="AK39" i="4"/>
  <c r="AJ39" i="4"/>
  <c r="AH39" i="4"/>
  <c r="AG39" i="4"/>
  <c r="AE39" i="4"/>
  <c r="AD39" i="4"/>
  <c r="L39" i="4"/>
  <c r="K39" i="4"/>
  <c r="J39" i="4"/>
  <c r="H39" i="4"/>
  <c r="G39" i="4"/>
  <c r="AN38" i="4"/>
  <c r="AM38" i="4"/>
  <c r="AK38" i="4"/>
  <c r="AJ38" i="4"/>
  <c r="AH38" i="4"/>
  <c r="AG38" i="4"/>
  <c r="AE38" i="4"/>
  <c r="AD38" i="4"/>
  <c r="I38" i="4"/>
  <c r="H38" i="4"/>
  <c r="AN37" i="4"/>
  <c r="AM37" i="4"/>
  <c r="AK37" i="4"/>
  <c r="AJ37" i="4"/>
  <c r="AH37" i="4"/>
  <c r="AG37" i="4"/>
  <c r="AE37" i="4"/>
  <c r="AD37" i="4"/>
  <c r="I37" i="4"/>
  <c r="H37" i="4"/>
  <c r="AN36" i="4"/>
  <c r="AM36" i="4"/>
  <c r="AK36" i="4"/>
  <c r="AJ36" i="4"/>
  <c r="AH36" i="4"/>
  <c r="AG36" i="4"/>
  <c r="AE36" i="4"/>
  <c r="AD36" i="4"/>
  <c r="I36" i="4"/>
  <c r="H36" i="4"/>
  <c r="AN35" i="4"/>
  <c r="AM35" i="4"/>
  <c r="AK35" i="4"/>
  <c r="AJ35" i="4"/>
  <c r="AH35" i="4"/>
  <c r="AG35" i="4"/>
  <c r="AE35" i="4"/>
  <c r="AD35" i="4"/>
  <c r="I35" i="4"/>
  <c r="H35" i="4"/>
  <c r="AN34" i="4"/>
  <c r="AM34" i="4"/>
  <c r="AK34" i="4"/>
  <c r="AJ34" i="4"/>
  <c r="AH34" i="4"/>
  <c r="AG34" i="4"/>
  <c r="AE34" i="4"/>
  <c r="AD34" i="4"/>
  <c r="I34" i="4"/>
  <c r="H34" i="4"/>
  <c r="AS33" i="4"/>
  <c r="AL31" i="4"/>
  <c r="AI31" i="4"/>
  <c r="AF31" i="4"/>
  <c r="Z31" i="4"/>
  <c r="Y31" i="4"/>
  <c r="X31" i="4"/>
  <c r="W31" i="4"/>
  <c r="V31" i="4"/>
  <c r="U31" i="4"/>
  <c r="T31" i="4"/>
  <c r="S31" i="4"/>
  <c r="R31" i="4"/>
  <c r="Q31" i="4"/>
  <c r="P31" i="4"/>
  <c r="K31" i="4"/>
  <c r="J31" i="4"/>
  <c r="I27" i="4"/>
  <c r="H27" i="4"/>
  <c r="AN26" i="4"/>
  <c r="AM26" i="4"/>
  <c r="AK26" i="4"/>
  <c r="AJ26" i="4"/>
  <c r="AH26" i="4"/>
  <c r="AG26" i="4"/>
  <c r="AE26" i="4"/>
  <c r="AD26" i="4"/>
  <c r="I26" i="4"/>
  <c r="H26" i="4"/>
  <c r="AN25" i="4"/>
  <c r="AM25" i="4"/>
  <c r="AK25" i="4"/>
  <c r="AJ25" i="4"/>
  <c r="AH25" i="4"/>
  <c r="AG25" i="4"/>
  <c r="AE25" i="4"/>
  <c r="AD25" i="4"/>
  <c r="I25" i="4"/>
  <c r="H25" i="4"/>
  <c r="AE24" i="4"/>
  <c r="AD24" i="4"/>
  <c r="I24" i="4"/>
  <c r="H24" i="4"/>
  <c r="AN23" i="4"/>
  <c r="AM23" i="4"/>
  <c r="AK23" i="4"/>
  <c r="AJ23" i="4"/>
  <c r="AH23" i="4"/>
  <c r="AG23" i="4"/>
  <c r="AE23" i="4"/>
  <c r="AD23" i="4"/>
  <c r="I23" i="4"/>
  <c r="H23" i="4"/>
  <c r="AN22" i="4"/>
  <c r="AM22" i="4"/>
  <c r="AK22" i="4"/>
  <c r="AJ22" i="4"/>
  <c r="AH22" i="4"/>
  <c r="AG22" i="4"/>
  <c r="AE22" i="4"/>
  <c r="AD22" i="4"/>
  <c r="I22" i="4"/>
  <c r="H22" i="4"/>
  <c r="AN21" i="4"/>
  <c r="AM21" i="4"/>
  <c r="AK21" i="4"/>
  <c r="AJ21" i="4"/>
  <c r="AH21" i="4"/>
  <c r="AG21" i="4"/>
  <c r="AE21" i="4"/>
  <c r="AD21" i="4"/>
  <c r="I21" i="4"/>
  <c r="H21" i="4"/>
  <c r="AN20" i="4"/>
  <c r="AM20" i="4"/>
  <c r="AK20" i="4"/>
  <c r="AJ20" i="4"/>
  <c r="AH20" i="4"/>
  <c r="AG20" i="4"/>
  <c r="AE20" i="4"/>
  <c r="AD20" i="4"/>
  <c r="I20" i="4"/>
  <c r="H20" i="4"/>
  <c r="AN19" i="4"/>
  <c r="AM19" i="4"/>
  <c r="AK19" i="4"/>
  <c r="AJ19" i="4"/>
  <c r="AH19" i="4"/>
  <c r="AG19" i="4"/>
  <c r="AE19" i="4"/>
  <c r="AD19" i="4"/>
  <c r="I19" i="4"/>
  <c r="H19" i="4"/>
  <c r="AN18" i="4"/>
  <c r="AM18" i="4"/>
  <c r="AK18" i="4"/>
  <c r="AJ18" i="4"/>
  <c r="AH18" i="4"/>
  <c r="AG18" i="4"/>
  <c r="AE18" i="4"/>
  <c r="AD18" i="4"/>
  <c r="I18" i="4"/>
  <c r="H18" i="4"/>
  <c r="AN17" i="4"/>
  <c r="AM17" i="4"/>
  <c r="AK17" i="4"/>
  <c r="AJ17" i="4"/>
  <c r="AH17" i="4"/>
  <c r="AG17" i="4"/>
  <c r="AE17" i="4"/>
  <c r="AD17" i="4"/>
  <c r="I17" i="4"/>
  <c r="H17" i="4"/>
  <c r="AN16" i="4"/>
  <c r="AM16" i="4"/>
  <c r="AK16" i="4"/>
  <c r="AJ16" i="4"/>
  <c r="AH16" i="4"/>
  <c r="AG16" i="4"/>
  <c r="AE16" i="4"/>
  <c r="AD16" i="4"/>
  <c r="I16" i="4"/>
  <c r="H16" i="4"/>
  <c r="AN15" i="4"/>
  <c r="AM15" i="4"/>
  <c r="AK15" i="4"/>
  <c r="AJ15" i="4"/>
  <c r="AH15" i="4"/>
  <c r="AG15" i="4"/>
  <c r="AE15" i="4"/>
  <c r="AD15" i="4"/>
  <c r="I15" i="4"/>
  <c r="H15" i="4"/>
  <c r="AN14" i="4"/>
  <c r="AM14" i="4"/>
  <c r="AK14" i="4"/>
  <c r="AJ14" i="4"/>
  <c r="AH14" i="4"/>
  <c r="AG14" i="4"/>
  <c r="AE14" i="4"/>
  <c r="AD14" i="4"/>
  <c r="I14" i="4"/>
  <c r="H14" i="4"/>
  <c r="AN13" i="4"/>
  <c r="AM13" i="4"/>
  <c r="AK13" i="4"/>
  <c r="AJ13" i="4"/>
  <c r="AH13" i="4"/>
  <c r="AG13" i="4"/>
  <c r="AE13" i="4"/>
  <c r="AD13" i="4"/>
  <c r="I13" i="4"/>
  <c r="H13" i="4"/>
  <c r="AN12" i="4"/>
  <c r="AM12" i="4"/>
  <c r="AK12" i="4"/>
  <c r="AJ12" i="4"/>
  <c r="AH12" i="4"/>
  <c r="AG12" i="4"/>
  <c r="AE12" i="4"/>
  <c r="AD12" i="4"/>
  <c r="I12" i="4"/>
  <c r="H12" i="4"/>
  <c r="AN11" i="4"/>
  <c r="AM11" i="4"/>
  <c r="AM31" i="4" s="1"/>
  <c r="AK11" i="4"/>
  <c r="AJ11" i="4"/>
  <c r="AH11" i="4"/>
  <c r="AG11" i="4"/>
  <c r="AE11" i="4"/>
  <c r="AD11" i="4"/>
  <c r="L11" i="4"/>
  <c r="L31" i="4" s="1"/>
  <c r="G11" i="4"/>
  <c r="G31" i="4" s="1"/>
  <c r="M135" i="3"/>
  <c r="I134" i="3"/>
  <c r="H134" i="3"/>
  <c r="M134" i="3" s="1"/>
  <c r="I133" i="3"/>
  <c r="I132" i="3" s="1"/>
  <c r="H133" i="3"/>
  <c r="H132" i="3" s="1"/>
  <c r="L132" i="3"/>
  <c r="J132" i="3"/>
  <c r="G132" i="3"/>
  <c r="AC125" i="3"/>
  <c r="AB125" i="3"/>
  <c r="AA125" i="3"/>
  <c r="Z125" i="3"/>
  <c r="Y125" i="3"/>
  <c r="AO122" i="3"/>
  <c r="AL122" i="3"/>
  <c r="AI122" i="3"/>
  <c r="AC122" i="3"/>
  <c r="AB122" i="3"/>
  <c r="AB123" i="3" s="1"/>
  <c r="AA122" i="3"/>
  <c r="Z122" i="3"/>
  <c r="Y122" i="3"/>
  <c r="X122" i="3"/>
  <c r="W122" i="3"/>
  <c r="V122" i="3"/>
  <c r="U122" i="3"/>
  <c r="T122" i="3"/>
  <c r="T123" i="3" s="1"/>
  <c r="S122" i="3"/>
  <c r="R122" i="3"/>
  <c r="R123" i="3" s="1"/>
  <c r="Q122" i="3"/>
  <c r="P122" i="3"/>
  <c r="P123" i="3" s="1"/>
  <c r="O122" i="3"/>
  <c r="N122" i="3"/>
  <c r="L122" i="3"/>
  <c r="K122" i="3"/>
  <c r="J122" i="3"/>
  <c r="J123" i="3" s="1"/>
  <c r="G122" i="3"/>
  <c r="H121" i="3"/>
  <c r="I120" i="3"/>
  <c r="AT120" i="3" s="1"/>
  <c r="H120" i="3"/>
  <c r="AQ119" i="3"/>
  <c r="AP119" i="3"/>
  <c r="AN119" i="3"/>
  <c r="AM119" i="3"/>
  <c r="AK119" i="3"/>
  <c r="AJ119" i="3"/>
  <c r="AH119" i="3"/>
  <c r="AG119" i="3"/>
  <c r="AF96" i="3" s="1"/>
  <c r="I119" i="3"/>
  <c r="AT119" i="3" s="1"/>
  <c r="H119" i="3"/>
  <c r="I118" i="3"/>
  <c r="AT118" i="3" s="1"/>
  <c r="H118" i="3"/>
  <c r="AQ117" i="3"/>
  <c r="AP117" i="3"/>
  <c r="AN117" i="3"/>
  <c r="AM117" i="3"/>
  <c r="AK117" i="3"/>
  <c r="AJ117" i="3"/>
  <c r="AH117" i="3"/>
  <c r="AG117" i="3"/>
  <c r="I117" i="3"/>
  <c r="AT117" i="3" s="1"/>
  <c r="H117" i="3"/>
  <c r="H116" i="3"/>
  <c r="AT116" i="3" s="1"/>
  <c r="I115" i="3"/>
  <c r="H115" i="3"/>
  <c r="M115" i="3" s="1"/>
  <c r="AQ114" i="3"/>
  <c r="AP114" i="3"/>
  <c r="AN114" i="3"/>
  <c r="AM114" i="3"/>
  <c r="AK114" i="3"/>
  <c r="AJ114" i="3"/>
  <c r="AH114" i="3"/>
  <c r="AG114" i="3"/>
  <c r="I114" i="3"/>
  <c r="H114" i="3"/>
  <c r="M114" i="3" s="1"/>
  <c r="I113" i="3"/>
  <c r="H113" i="3"/>
  <c r="M113" i="3" s="1"/>
  <c r="AQ112" i="3"/>
  <c r="AP112" i="3"/>
  <c r="AN112" i="3"/>
  <c r="AM112" i="3"/>
  <c r="AK112" i="3"/>
  <c r="AJ112" i="3"/>
  <c r="AH112" i="3"/>
  <c r="AG112" i="3"/>
  <c r="I112" i="3"/>
  <c r="H112" i="3"/>
  <c r="M112" i="3" s="1"/>
  <c r="H111" i="3"/>
  <c r="AT111" i="3" s="1"/>
  <c r="I110" i="3"/>
  <c r="AT110" i="3" s="1"/>
  <c r="H110" i="3"/>
  <c r="AQ109" i="3"/>
  <c r="AP109" i="3"/>
  <c r="AN109" i="3"/>
  <c r="AM109" i="3"/>
  <c r="AK109" i="3"/>
  <c r="AJ109" i="3"/>
  <c r="AH109" i="3"/>
  <c r="AG109" i="3"/>
  <c r="I109" i="3"/>
  <c r="AT109" i="3" s="1"/>
  <c r="H109" i="3"/>
  <c r="I108" i="3"/>
  <c r="AT108" i="3" s="1"/>
  <c r="H108" i="3"/>
  <c r="AQ107" i="3"/>
  <c r="AP107" i="3"/>
  <c r="AN107" i="3"/>
  <c r="AM107" i="3"/>
  <c r="AK107" i="3"/>
  <c r="AJ107" i="3"/>
  <c r="AH107" i="3"/>
  <c r="AG107" i="3"/>
  <c r="I107" i="3"/>
  <c r="H107" i="3"/>
  <c r="H106" i="3"/>
  <c r="AT106" i="3" s="1"/>
  <c r="I105" i="3"/>
  <c r="H105" i="3"/>
  <c r="M105" i="3" s="1"/>
  <c r="AQ104" i="3"/>
  <c r="AP104" i="3"/>
  <c r="AN104" i="3"/>
  <c r="AM104" i="3"/>
  <c r="AK104" i="3"/>
  <c r="AJ104" i="3"/>
  <c r="AH104" i="3"/>
  <c r="AG104" i="3"/>
  <c r="I104" i="3"/>
  <c r="H104" i="3"/>
  <c r="M104" i="3" s="1"/>
  <c r="H103" i="3"/>
  <c r="AT103" i="3" s="1"/>
  <c r="I102" i="3"/>
  <c r="AT102" i="3" s="1"/>
  <c r="H102" i="3"/>
  <c r="AQ101" i="3"/>
  <c r="AP101" i="3"/>
  <c r="AN101" i="3"/>
  <c r="AM101" i="3"/>
  <c r="AK101" i="3"/>
  <c r="AJ101" i="3"/>
  <c r="AH101" i="3"/>
  <c r="AG101" i="3"/>
  <c r="I101" i="3"/>
  <c r="AT101" i="3" s="1"/>
  <c r="H101" i="3"/>
  <c r="I100" i="3"/>
  <c r="H100" i="3"/>
  <c r="AQ99" i="3"/>
  <c r="AP99" i="3"/>
  <c r="AN99" i="3"/>
  <c r="AM99" i="3"/>
  <c r="AK99" i="3"/>
  <c r="AJ99" i="3"/>
  <c r="AH99" i="3"/>
  <c r="AG99" i="3"/>
  <c r="I99" i="3"/>
  <c r="AT99" i="3" s="1"/>
  <c r="H99" i="3"/>
  <c r="AT98" i="3"/>
  <c r="H98" i="3"/>
  <c r="AF97" i="3"/>
  <c r="I97" i="3"/>
  <c r="H97" i="3"/>
  <c r="AT97" i="3" s="1"/>
  <c r="AQ96" i="3"/>
  <c r="AP96" i="3"/>
  <c r="AN96" i="3"/>
  <c r="AM96" i="3"/>
  <c r="AM122" i="3" s="1"/>
  <c r="AK96" i="3"/>
  <c r="AK122" i="3" s="1"/>
  <c r="AJ96" i="3"/>
  <c r="AJ122" i="3" s="1"/>
  <c r="AH96" i="3"/>
  <c r="AG96" i="3"/>
  <c r="AG122" i="3" s="1"/>
  <c r="I96" i="3"/>
  <c r="H96" i="3"/>
  <c r="H95" i="3"/>
  <c r="AT95" i="3" s="1"/>
  <c r="H94" i="3"/>
  <c r="AT94" i="3" s="1"/>
  <c r="AT93" i="3"/>
  <c r="H93" i="3"/>
  <c r="AT92" i="3"/>
  <c r="H92" i="3"/>
  <c r="AT91" i="3"/>
  <c r="H91" i="3"/>
  <c r="AT90" i="3"/>
  <c r="H90" i="3"/>
  <c r="AO88" i="3"/>
  <c r="AL88" i="3"/>
  <c r="AI88" i="3"/>
  <c r="AC88" i="3"/>
  <c r="AC123" i="3" s="1"/>
  <c r="AB88" i="3"/>
  <c r="AA88" i="3"/>
  <c r="AA123" i="3" s="1"/>
  <c r="Z88" i="3"/>
  <c r="Y88" i="3"/>
  <c r="Y123" i="3" s="1"/>
  <c r="X88" i="3"/>
  <c r="W88" i="3"/>
  <c r="V88" i="3"/>
  <c r="U88" i="3"/>
  <c r="T88" i="3"/>
  <c r="S88" i="3"/>
  <c r="R88" i="3"/>
  <c r="Q88" i="3"/>
  <c r="Q123" i="3" s="1"/>
  <c r="P88" i="3"/>
  <c r="O88" i="3"/>
  <c r="O123" i="3" s="1"/>
  <c r="N88" i="3"/>
  <c r="L88" i="3"/>
  <c r="K88" i="3"/>
  <c r="K123" i="3" s="1"/>
  <c r="J88" i="3"/>
  <c r="G88" i="3"/>
  <c r="G123" i="3" s="1"/>
  <c r="H87" i="3"/>
  <c r="I86" i="3"/>
  <c r="H86" i="3"/>
  <c r="AQ85" i="3"/>
  <c r="AP85" i="3"/>
  <c r="AN85" i="3"/>
  <c r="AM85" i="3"/>
  <c r="AK85" i="3"/>
  <c r="AJ85" i="3"/>
  <c r="AH85" i="3"/>
  <c r="AG85" i="3"/>
  <c r="I85" i="3"/>
  <c r="H85" i="3"/>
  <c r="M85" i="3" s="1"/>
  <c r="H84" i="3"/>
  <c r="I83" i="3"/>
  <c r="H83" i="3"/>
  <c r="AQ82" i="3"/>
  <c r="AP82" i="3"/>
  <c r="AN82" i="3"/>
  <c r="AM82" i="3"/>
  <c r="AK82" i="3"/>
  <c r="AJ82" i="3"/>
  <c r="AH82" i="3"/>
  <c r="AG82" i="3"/>
  <c r="I82" i="3"/>
  <c r="H82" i="3"/>
  <c r="M83" i="3" s="1"/>
  <c r="H81" i="3"/>
  <c r="I80" i="3"/>
  <c r="H80" i="3"/>
  <c r="M80" i="3" s="1"/>
  <c r="AQ79" i="3"/>
  <c r="AP79" i="3"/>
  <c r="AN79" i="3"/>
  <c r="AM79" i="3"/>
  <c r="AK79" i="3"/>
  <c r="AJ79" i="3"/>
  <c r="AH79" i="3"/>
  <c r="AG79" i="3"/>
  <c r="I79" i="3"/>
  <c r="H79" i="3"/>
  <c r="H78" i="3"/>
  <c r="I77" i="3"/>
  <c r="H77" i="3"/>
  <c r="AQ76" i="3"/>
  <c r="AP76" i="3"/>
  <c r="AN76" i="3"/>
  <c r="AM76" i="3"/>
  <c r="AK76" i="3"/>
  <c r="AJ76" i="3"/>
  <c r="AH76" i="3"/>
  <c r="AG76" i="3"/>
  <c r="I76" i="3"/>
  <c r="H76" i="3"/>
  <c r="M76" i="3" s="1"/>
  <c r="H75" i="3"/>
  <c r="I74" i="3"/>
  <c r="H74" i="3"/>
  <c r="M74" i="3" s="1"/>
  <c r="I73" i="3"/>
  <c r="H73" i="3"/>
  <c r="M73" i="3" s="1"/>
  <c r="AQ72" i="3"/>
  <c r="AP72" i="3"/>
  <c r="AN72" i="3"/>
  <c r="AM72" i="3"/>
  <c r="AK72" i="3"/>
  <c r="AJ72" i="3"/>
  <c r="AH72" i="3"/>
  <c r="AG72" i="3"/>
  <c r="I72" i="3"/>
  <c r="I88" i="3" s="1"/>
  <c r="H72" i="3"/>
  <c r="H88" i="3" s="1"/>
  <c r="H71" i="3"/>
  <c r="H70" i="3"/>
  <c r="H69" i="3"/>
  <c r="H68" i="3"/>
  <c r="AQ67" i="3"/>
  <c r="AP67" i="3"/>
  <c r="AN67" i="3"/>
  <c r="AM67" i="3"/>
  <c r="AK67" i="3"/>
  <c r="AJ67" i="3"/>
  <c r="AH67" i="3"/>
  <c r="AH88" i="3" s="1"/>
  <c r="AG67" i="3"/>
  <c r="AG88" i="3" s="1"/>
  <c r="H67" i="3"/>
  <c r="X63" i="3"/>
  <c r="W63" i="3"/>
  <c r="V63" i="3"/>
  <c r="U63" i="3"/>
  <c r="T63" i="3"/>
  <c r="S63" i="3"/>
  <c r="R63" i="3"/>
  <c r="Q63" i="3"/>
  <c r="P63" i="3"/>
  <c r="O63" i="3"/>
  <c r="N63" i="3"/>
  <c r="L63" i="3"/>
  <c r="K63" i="3"/>
  <c r="J63" i="3"/>
  <c r="G63" i="3"/>
  <c r="I62" i="3"/>
  <c r="I63" i="3" s="1"/>
  <c r="H62" i="3"/>
  <c r="H63" i="3" s="1"/>
  <c r="X60" i="3"/>
  <c r="W60" i="3"/>
  <c r="V60" i="3"/>
  <c r="U60" i="3"/>
  <c r="T60" i="3"/>
  <c r="S60" i="3"/>
  <c r="R60" i="3"/>
  <c r="Q60" i="3"/>
  <c r="P60" i="3"/>
  <c r="O60" i="3"/>
  <c r="N60" i="3"/>
  <c r="L60" i="3"/>
  <c r="K60" i="3"/>
  <c r="J60" i="3"/>
  <c r="G60" i="3"/>
  <c r="AF59" i="3"/>
  <c r="AH134" i="3" s="1"/>
  <c r="I59" i="3"/>
  <c r="H59" i="3"/>
  <c r="M59" i="3" s="1"/>
  <c r="AF58" i="3"/>
  <c r="AH133" i="3" s="1"/>
  <c r="I58" i="3"/>
  <c r="H58" i="3"/>
  <c r="AF57" i="3"/>
  <c r="AH132" i="3" s="1"/>
  <c r="I57" i="3"/>
  <c r="H57" i="3"/>
  <c r="M57" i="3" s="1"/>
  <c r="AF56" i="3"/>
  <c r="AH131" i="3" s="1"/>
  <c r="H56" i="3"/>
  <c r="M56" i="3" s="1"/>
  <c r="AO54" i="3"/>
  <c r="AL54" i="3"/>
  <c r="AI54" i="3"/>
  <c r="AC54" i="3"/>
  <c r="AB54" i="3"/>
  <c r="AA54" i="3"/>
  <c r="Z54" i="3"/>
  <c r="Y54" i="3"/>
  <c r="X54" i="3"/>
  <c r="W54" i="3"/>
  <c r="V54" i="3"/>
  <c r="U54" i="3"/>
  <c r="T54" i="3"/>
  <c r="S54" i="3"/>
  <c r="R54" i="3"/>
  <c r="R64" i="3" s="1"/>
  <c r="Q54" i="3"/>
  <c r="Q64" i="3" s="1"/>
  <c r="Q124" i="3" s="1"/>
  <c r="Q125" i="3" s="1"/>
  <c r="P54" i="3"/>
  <c r="O54" i="3"/>
  <c r="O64" i="3" s="1"/>
  <c r="O124" i="3" s="1"/>
  <c r="O125" i="3" s="1"/>
  <c r="N54" i="3"/>
  <c r="AQ53" i="3"/>
  <c r="AP53" i="3"/>
  <c r="AN53" i="3"/>
  <c r="AM53" i="3"/>
  <c r="AK53" i="3"/>
  <c r="AJ53" i="3"/>
  <c r="AH53" i="3"/>
  <c r="AG53" i="3"/>
  <c r="I53" i="3"/>
  <c r="AT53" i="3" s="1"/>
  <c r="H53" i="3"/>
  <c r="AQ52" i="3"/>
  <c r="AP52" i="3"/>
  <c r="AN52" i="3"/>
  <c r="AM52" i="3"/>
  <c r="AK52" i="3"/>
  <c r="AJ52" i="3"/>
  <c r="AH52" i="3"/>
  <c r="AG52" i="3"/>
  <c r="I52" i="3"/>
  <c r="AT52" i="3" s="1"/>
  <c r="H52" i="3"/>
  <c r="AQ51" i="3"/>
  <c r="AP51" i="3"/>
  <c r="AN51" i="3"/>
  <c r="AM51" i="3"/>
  <c r="AK51" i="3"/>
  <c r="AJ51" i="3"/>
  <c r="AH51" i="3"/>
  <c r="AG51" i="3"/>
  <c r="I51" i="3"/>
  <c r="H51" i="3"/>
  <c r="M51" i="3" s="1"/>
  <c r="AQ50" i="3"/>
  <c r="AP50" i="3"/>
  <c r="AN50" i="3"/>
  <c r="AM50" i="3"/>
  <c r="AK50" i="3"/>
  <c r="AJ50" i="3"/>
  <c r="AH50" i="3"/>
  <c r="AG50" i="3"/>
  <c r="I50" i="3"/>
  <c r="H50" i="3"/>
  <c r="M50" i="3" s="1"/>
  <c r="AQ49" i="3"/>
  <c r="AP49" i="3"/>
  <c r="AN49" i="3"/>
  <c r="AM49" i="3"/>
  <c r="AK49" i="3"/>
  <c r="AJ49" i="3"/>
  <c r="AH49" i="3"/>
  <c r="AG49" i="3"/>
  <c r="I49" i="3"/>
  <c r="AT49" i="3" s="1"/>
  <c r="H49" i="3"/>
  <c r="AQ48" i="3"/>
  <c r="AP48" i="3"/>
  <c r="AN48" i="3"/>
  <c r="AM48" i="3"/>
  <c r="AK48" i="3"/>
  <c r="AJ48" i="3"/>
  <c r="AH48" i="3"/>
  <c r="AG48" i="3"/>
  <c r="I48" i="3"/>
  <c r="AT48" i="3" s="1"/>
  <c r="H48" i="3"/>
  <c r="AQ47" i="3"/>
  <c r="AP47" i="3"/>
  <c r="AN47" i="3"/>
  <c r="AM47" i="3"/>
  <c r="AK47" i="3"/>
  <c r="AJ47" i="3"/>
  <c r="AH47" i="3"/>
  <c r="AG47" i="3"/>
  <c r="I47" i="3"/>
  <c r="AT47" i="3" s="1"/>
  <c r="H47" i="3"/>
  <c r="AQ46" i="3"/>
  <c r="AP46" i="3"/>
  <c r="AN46" i="3"/>
  <c r="AM46" i="3"/>
  <c r="AK46" i="3"/>
  <c r="AJ46" i="3"/>
  <c r="AH46" i="3"/>
  <c r="AG46" i="3"/>
  <c r="I46" i="3"/>
  <c r="AT46" i="3" s="1"/>
  <c r="H46" i="3"/>
  <c r="AQ45" i="3"/>
  <c r="AP45" i="3"/>
  <c r="AN45" i="3"/>
  <c r="AM45" i="3"/>
  <c r="AK45" i="3"/>
  <c r="AJ45" i="3"/>
  <c r="AH45" i="3"/>
  <c r="AG45" i="3"/>
  <c r="I45" i="3"/>
  <c r="H45" i="3"/>
  <c r="M45" i="3" s="1"/>
  <c r="AQ44" i="3"/>
  <c r="AP44" i="3"/>
  <c r="AN44" i="3"/>
  <c r="AM44" i="3"/>
  <c r="AK44" i="3"/>
  <c r="AJ44" i="3"/>
  <c r="AH44" i="3"/>
  <c r="AG44" i="3"/>
  <c r="I44" i="3"/>
  <c r="H44" i="3"/>
  <c r="M44" i="3" s="1"/>
  <c r="M43" i="3" s="1"/>
  <c r="AQ43" i="3"/>
  <c r="AP43" i="3"/>
  <c r="AN43" i="3"/>
  <c r="AM43" i="3"/>
  <c r="AK43" i="3"/>
  <c r="AJ43" i="3"/>
  <c r="AH43" i="3"/>
  <c r="AG43" i="3"/>
  <c r="L43" i="3"/>
  <c r="K43" i="3"/>
  <c r="J43" i="3"/>
  <c r="I43" i="3"/>
  <c r="G43" i="3"/>
  <c r="AQ42" i="3"/>
  <c r="AP42" i="3"/>
  <c r="AN42" i="3"/>
  <c r="AM42" i="3"/>
  <c r="AK42" i="3"/>
  <c r="AJ42" i="3"/>
  <c r="AH42" i="3"/>
  <c r="AG42" i="3"/>
  <c r="H42" i="3"/>
  <c r="AT42" i="3" s="1"/>
  <c r="AQ41" i="3"/>
  <c r="AP41" i="3"/>
  <c r="AN41" i="3"/>
  <c r="AM41" i="3"/>
  <c r="AK41" i="3"/>
  <c r="AJ41" i="3"/>
  <c r="AH41" i="3"/>
  <c r="AG41" i="3"/>
  <c r="I41" i="3"/>
  <c r="H41" i="3"/>
  <c r="M41" i="3" s="1"/>
  <c r="AQ40" i="3"/>
  <c r="AP40" i="3"/>
  <c r="AN40" i="3"/>
  <c r="AM40" i="3"/>
  <c r="AK40" i="3"/>
  <c r="AJ40" i="3"/>
  <c r="AH40" i="3"/>
  <c r="AG40" i="3"/>
  <c r="L40" i="3"/>
  <c r="K40" i="3"/>
  <c r="J40" i="3"/>
  <c r="I40" i="3"/>
  <c r="G40" i="3"/>
  <c r="AQ39" i="3"/>
  <c r="AP39" i="3"/>
  <c r="AN39" i="3"/>
  <c r="AM39" i="3"/>
  <c r="AK39" i="3"/>
  <c r="AJ39" i="3"/>
  <c r="AH39" i="3"/>
  <c r="AG39" i="3"/>
  <c r="I39" i="3"/>
  <c r="H39" i="3"/>
  <c r="M39" i="3" s="1"/>
  <c r="AQ38" i="3"/>
  <c r="AP38" i="3"/>
  <c r="AN38" i="3"/>
  <c r="AM38" i="3"/>
  <c r="AK38" i="3"/>
  <c r="AJ38" i="3"/>
  <c r="AH38" i="3"/>
  <c r="AG38" i="3"/>
  <c r="I38" i="3"/>
  <c r="H38" i="3"/>
  <c r="M38" i="3" s="1"/>
  <c r="AQ37" i="3"/>
  <c r="AP37" i="3"/>
  <c r="AN37" i="3"/>
  <c r="AM37" i="3"/>
  <c r="AK37" i="3"/>
  <c r="AJ37" i="3"/>
  <c r="AH37" i="3"/>
  <c r="AG37" i="3"/>
  <c r="H37" i="3"/>
  <c r="M37" i="3" s="1"/>
  <c r="AQ36" i="3"/>
  <c r="AP36" i="3"/>
  <c r="AN36" i="3"/>
  <c r="AM36" i="3"/>
  <c r="AK36" i="3"/>
  <c r="AJ36" i="3"/>
  <c r="AH36" i="3"/>
  <c r="AG36" i="3"/>
  <c r="I36" i="3"/>
  <c r="AT36" i="3" s="1"/>
  <c r="H36" i="3"/>
  <c r="AQ35" i="3"/>
  <c r="AP35" i="3"/>
  <c r="AN35" i="3"/>
  <c r="AM35" i="3"/>
  <c r="AK35" i="3"/>
  <c r="AJ35" i="3"/>
  <c r="AH35" i="3"/>
  <c r="AG35" i="3"/>
  <c r="L35" i="3"/>
  <c r="K35" i="3"/>
  <c r="J35" i="3"/>
  <c r="J54" i="3" s="1"/>
  <c r="I35" i="3"/>
  <c r="H35" i="3"/>
  <c r="G35" i="3"/>
  <c r="G54" i="3" s="1"/>
  <c r="AD54" i="3" s="1"/>
  <c r="AQ34" i="3"/>
  <c r="AP34" i="3"/>
  <c r="AN34" i="3"/>
  <c r="AM34" i="3"/>
  <c r="AK34" i="3"/>
  <c r="AJ34" i="3"/>
  <c r="AH34" i="3"/>
  <c r="AG34" i="3"/>
  <c r="I34" i="3"/>
  <c r="AT34" i="3" s="1"/>
  <c r="H34" i="3"/>
  <c r="AQ33" i="3"/>
  <c r="AP33" i="3"/>
  <c r="AN33" i="3"/>
  <c r="AM33" i="3"/>
  <c r="AK33" i="3"/>
  <c r="AJ33" i="3"/>
  <c r="AH33" i="3"/>
  <c r="AG33" i="3"/>
  <c r="I33" i="3"/>
  <c r="H33" i="3"/>
  <c r="M33" i="3" s="1"/>
  <c r="AQ32" i="3"/>
  <c r="AP32" i="3"/>
  <c r="AN32" i="3"/>
  <c r="AM32" i="3"/>
  <c r="AK32" i="3"/>
  <c r="AJ32" i="3"/>
  <c r="AH32" i="3"/>
  <c r="AG32" i="3"/>
  <c r="I32" i="3"/>
  <c r="AT32" i="3" s="1"/>
  <c r="H32" i="3"/>
  <c r="AQ31" i="3"/>
  <c r="AP31" i="3"/>
  <c r="AN31" i="3"/>
  <c r="AM31" i="3"/>
  <c r="AK31" i="3"/>
  <c r="AJ31" i="3"/>
  <c r="AH31" i="3"/>
  <c r="AG31" i="3"/>
  <c r="I31" i="3"/>
  <c r="AT31" i="3" s="1"/>
  <c r="H31" i="3"/>
  <c r="AQ30" i="3"/>
  <c r="AP30" i="3"/>
  <c r="AN30" i="3"/>
  <c r="AM30" i="3"/>
  <c r="AK30" i="3"/>
  <c r="AJ30" i="3"/>
  <c r="AH30" i="3"/>
  <c r="AG30" i="3"/>
  <c r="I30" i="3"/>
  <c r="AT30" i="3" s="1"/>
  <c r="H30" i="3"/>
  <c r="AO28" i="3"/>
  <c r="AL28" i="3"/>
  <c r="AI28" i="3"/>
  <c r="AC28" i="3"/>
  <c r="AB28" i="3"/>
  <c r="AA2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K28" i="3"/>
  <c r="J28" i="3"/>
  <c r="AQ27" i="3"/>
  <c r="AP27" i="3"/>
  <c r="AN27" i="3"/>
  <c r="AM27" i="3"/>
  <c r="AK27" i="3"/>
  <c r="AJ27" i="3"/>
  <c r="AH27" i="3"/>
  <c r="AG27" i="3"/>
  <c r="I27" i="3"/>
  <c r="H27" i="3"/>
  <c r="M27" i="3" s="1"/>
  <c r="AQ26" i="3"/>
  <c r="AP26" i="3"/>
  <c r="AN26" i="3"/>
  <c r="AM26" i="3"/>
  <c r="AK26" i="3"/>
  <c r="AJ26" i="3"/>
  <c r="AH26" i="3"/>
  <c r="AG26" i="3"/>
  <c r="I26" i="3"/>
  <c r="AV26" i="3" s="1"/>
  <c r="H26" i="3"/>
  <c r="M26" i="3" s="1"/>
  <c r="AH25" i="3"/>
  <c r="AG25" i="3"/>
  <c r="I25" i="3"/>
  <c r="H25" i="3"/>
  <c r="M25" i="3" s="1"/>
  <c r="AQ24" i="3"/>
  <c r="AP24" i="3"/>
  <c r="AN24" i="3"/>
  <c r="AM24" i="3"/>
  <c r="AK24" i="3"/>
  <c r="AJ24" i="3"/>
  <c r="AH24" i="3"/>
  <c r="AG24" i="3"/>
  <c r="I24" i="3"/>
  <c r="H24" i="3"/>
  <c r="M24" i="3" s="1"/>
  <c r="AQ23" i="3"/>
  <c r="AP23" i="3"/>
  <c r="AN23" i="3"/>
  <c r="AM23" i="3"/>
  <c r="AK23" i="3"/>
  <c r="AJ23" i="3"/>
  <c r="AH23" i="3"/>
  <c r="AG23" i="3"/>
  <c r="I23" i="3"/>
  <c r="AV23" i="3" s="1"/>
  <c r="H23" i="3"/>
  <c r="M23" i="3" s="1"/>
  <c r="AQ22" i="3"/>
  <c r="AP22" i="3"/>
  <c r="AN22" i="3"/>
  <c r="AM22" i="3"/>
  <c r="AK22" i="3"/>
  <c r="AJ22" i="3"/>
  <c r="AH22" i="3"/>
  <c r="AG22" i="3"/>
  <c r="I22" i="3"/>
  <c r="H22" i="3"/>
  <c r="M22" i="3" s="1"/>
  <c r="AQ21" i="3"/>
  <c r="AP21" i="3"/>
  <c r="AN21" i="3"/>
  <c r="AM21" i="3"/>
  <c r="AK21" i="3"/>
  <c r="AJ21" i="3"/>
  <c r="AH21" i="3"/>
  <c r="AG21" i="3"/>
  <c r="I21" i="3"/>
  <c r="H21" i="3"/>
  <c r="M21" i="3" s="1"/>
  <c r="AQ20" i="3"/>
  <c r="AP20" i="3"/>
  <c r="AN20" i="3"/>
  <c r="AM20" i="3"/>
  <c r="AK20" i="3"/>
  <c r="AJ20" i="3"/>
  <c r="AH20" i="3"/>
  <c r="AG20" i="3"/>
  <c r="I20" i="3"/>
  <c r="H20" i="3"/>
  <c r="M20" i="3" s="1"/>
  <c r="AQ19" i="3"/>
  <c r="AP19" i="3"/>
  <c r="AN19" i="3"/>
  <c r="AM19" i="3"/>
  <c r="AK19" i="3"/>
  <c r="AJ19" i="3"/>
  <c r="AH19" i="3"/>
  <c r="AG19" i="3"/>
  <c r="I19" i="3"/>
  <c r="H19" i="3"/>
  <c r="M19" i="3" s="1"/>
  <c r="AQ18" i="3"/>
  <c r="AP18" i="3"/>
  <c r="AN18" i="3"/>
  <c r="AM18" i="3"/>
  <c r="AK18" i="3"/>
  <c r="AJ18" i="3"/>
  <c r="AH18" i="3"/>
  <c r="AG18" i="3"/>
  <c r="I18" i="3"/>
  <c r="H18" i="3"/>
  <c r="M18" i="3" s="1"/>
  <c r="AQ17" i="3"/>
  <c r="AP17" i="3"/>
  <c r="AN17" i="3"/>
  <c r="AM17" i="3"/>
  <c r="AK17" i="3"/>
  <c r="AJ17" i="3"/>
  <c r="AH17" i="3"/>
  <c r="AG17" i="3"/>
  <c r="I17" i="3"/>
  <c r="AV17" i="3" s="1"/>
  <c r="H17" i="3"/>
  <c r="AQ16" i="3"/>
  <c r="AP16" i="3"/>
  <c r="AN16" i="3"/>
  <c r="AM16" i="3"/>
  <c r="AK16" i="3"/>
  <c r="AJ16" i="3"/>
  <c r="AH16" i="3"/>
  <c r="AG16" i="3"/>
  <c r="I16" i="3"/>
  <c r="AV16" i="3" s="1"/>
  <c r="H16" i="3"/>
  <c r="AQ15" i="3"/>
  <c r="AP15" i="3"/>
  <c r="AN15" i="3"/>
  <c r="AM15" i="3"/>
  <c r="AK15" i="3"/>
  <c r="AJ15" i="3"/>
  <c r="AH15" i="3"/>
  <c r="AG15" i="3"/>
  <c r="I15" i="3"/>
  <c r="H15" i="3"/>
  <c r="M15" i="3" s="1"/>
  <c r="AQ14" i="3"/>
  <c r="AP14" i="3"/>
  <c r="AN14" i="3"/>
  <c r="AM14" i="3"/>
  <c r="AK14" i="3"/>
  <c r="AJ14" i="3"/>
  <c r="AH14" i="3"/>
  <c r="AG14" i="3"/>
  <c r="I14" i="3"/>
  <c r="H14" i="3"/>
  <c r="M14" i="3" s="1"/>
  <c r="AQ13" i="3"/>
  <c r="AP13" i="3"/>
  <c r="AN13" i="3"/>
  <c r="AM13" i="3"/>
  <c r="AK13" i="3"/>
  <c r="AJ13" i="3"/>
  <c r="AH13" i="3"/>
  <c r="AG13" i="3"/>
  <c r="I13" i="3"/>
  <c r="H13" i="3"/>
  <c r="M13" i="3" s="1"/>
  <c r="AQ12" i="3"/>
  <c r="AP12" i="3"/>
  <c r="AN12" i="3"/>
  <c r="AM12" i="3"/>
  <c r="AK12" i="3"/>
  <c r="AJ12" i="3"/>
  <c r="AH12" i="3"/>
  <c r="AG12" i="3"/>
  <c r="I12" i="3"/>
  <c r="H12" i="3"/>
  <c r="M12" i="3" s="1"/>
  <c r="AQ11" i="3"/>
  <c r="AP11" i="3"/>
  <c r="AN11" i="3"/>
  <c r="AN28" i="3" s="1"/>
  <c r="AM11" i="3"/>
  <c r="AK11" i="3"/>
  <c r="AJ11" i="3"/>
  <c r="AJ28" i="3" s="1"/>
  <c r="AH11" i="3"/>
  <c r="AG11" i="3"/>
  <c r="L11" i="3"/>
  <c r="L28" i="3" s="1"/>
  <c r="G11" i="3"/>
  <c r="G28" i="3" s="1"/>
  <c r="AD28" i="3" s="1"/>
  <c r="AC107" i="2"/>
  <c r="AB107" i="2"/>
  <c r="AA107" i="2"/>
  <c r="Z107" i="2"/>
  <c r="Y107" i="2"/>
  <c r="AC104" i="2"/>
  <c r="AC105" i="2" s="1"/>
  <c r="AB104" i="2"/>
  <c r="AB105" i="2" s="1"/>
  <c r="AA104" i="2"/>
  <c r="AA105" i="2" s="1"/>
  <c r="Z104" i="2"/>
  <c r="Y104" i="2"/>
  <c r="X104" i="2"/>
  <c r="X105" i="2" s="1"/>
  <c r="W104" i="2"/>
  <c r="V104" i="2"/>
  <c r="U104" i="2"/>
  <c r="T104" i="2"/>
  <c r="T105" i="2" s="1"/>
  <c r="S104" i="2"/>
  <c r="R104" i="2"/>
  <c r="Q104" i="2"/>
  <c r="Q105" i="2" s="1"/>
  <c r="P104" i="2"/>
  <c r="P105" i="2" s="1"/>
  <c r="O104" i="2"/>
  <c r="O105" i="2" s="1"/>
  <c r="N104" i="2"/>
  <c r="L104" i="2"/>
  <c r="J104" i="2"/>
  <c r="G104" i="2"/>
  <c r="I102" i="2"/>
  <c r="H102" i="2"/>
  <c r="M102" i="2" s="1"/>
  <c r="I100" i="2"/>
  <c r="H100" i="2"/>
  <c r="M100" i="2" s="1"/>
  <c r="I98" i="2"/>
  <c r="H98" i="2"/>
  <c r="M98" i="2" s="1"/>
  <c r="I96" i="2"/>
  <c r="H96" i="2"/>
  <c r="I94" i="2"/>
  <c r="H94" i="2"/>
  <c r="I92" i="2"/>
  <c r="H92" i="2"/>
  <c r="M92" i="2" s="1"/>
  <c r="I90" i="2"/>
  <c r="H90" i="2"/>
  <c r="M90" i="2" s="1"/>
  <c r="I88" i="2"/>
  <c r="H88" i="2"/>
  <c r="M88" i="2" s="1"/>
  <c r="K87" i="2"/>
  <c r="K104" i="2" s="1"/>
  <c r="I86" i="2"/>
  <c r="I104" i="2" s="1"/>
  <c r="H86" i="2"/>
  <c r="AC84" i="2"/>
  <c r="AB84" i="2"/>
  <c r="AA84" i="2"/>
  <c r="Z84" i="2"/>
  <c r="Y84" i="2"/>
  <c r="X84" i="2"/>
  <c r="W84" i="2"/>
  <c r="V84" i="2"/>
  <c r="U84" i="2"/>
  <c r="T84" i="2"/>
  <c r="S84" i="2"/>
  <c r="R84" i="2"/>
  <c r="Q84" i="2"/>
  <c r="P84" i="2"/>
  <c r="O84" i="2"/>
  <c r="N84" i="2"/>
  <c r="L84" i="2"/>
  <c r="K84" i="2"/>
  <c r="J84" i="2"/>
  <c r="G84" i="2"/>
  <c r="I83" i="2"/>
  <c r="H83" i="2"/>
  <c r="I82" i="2"/>
  <c r="H82" i="2"/>
  <c r="I81" i="2"/>
  <c r="H81" i="2"/>
  <c r="I80" i="2"/>
  <c r="H80" i="2"/>
  <c r="M80" i="2" s="1"/>
  <c r="I79" i="2"/>
  <c r="H79" i="2"/>
  <c r="I78" i="2"/>
  <c r="H78" i="2"/>
  <c r="I77" i="2"/>
  <c r="H77" i="2"/>
  <c r="I76" i="2"/>
  <c r="H76" i="2"/>
  <c r="I74" i="2"/>
  <c r="H74" i="2"/>
  <c r="I72" i="2"/>
  <c r="H72" i="2"/>
  <c r="M72" i="2" s="1"/>
  <c r="X68" i="2"/>
  <c r="W68" i="2"/>
  <c r="V68" i="2"/>
  <c r="U68" i="2"/>
  <c r="T68" i="2"/>
  <c r="S68" i="2"/>
  <c r="R68" i="2"/>
  <c r="Q68" i="2"/>
  <c r="P68" i="2"/>
  <c r="O68" i="2"/>
  <c r="N68" i="2"/>
  <c r="L68" i="2"/>
  <c r="K68" i="2"/>
  <c r="J68" i="2"/>
  <c r="G68" i="2"/>
  <c r="I67" i="2"/>
  <c r="H67" i="2"/>
  <c r="M67" i="2" s="1"/>
  <c r="I66" i="2"/>
  <c r="I68" i="2" s="1"/>
  <c r="H66" i="2"/>
  <c r="H68" i="2" s="1"/>
  <c r="X64" i="2"/>
  <c r="W64" i="2"/>
  <c r="V64" i="2"/>
  <c r="U64" i="2"/>
  <c r="T64" i="2"/>
  <c r="S64" i="2"/>
  <c r="R64" i="2"/>
  <c r="Q64" i="2"/>
  <c r="P64" i="2"/>
  <c r="O64" i="2"/>
  <c r="N64" i="2"/>
  <c r="L64" i="2"/>
  <c r="K64" i="2"/>
  <c r="J64" i="2"/>
  <c r="G64" i="2"/>
  <c r="I63" i="2"/>
  <c r="H63" i="2"/>
  <c r="M63" i="2" s="1"/>
  <c r="I62" i="2"/>
  <c r="H62" i="2"/>
  <c r="I61" i="2"/>
  <c r="H61" i="2"/>
  <c r="I60" i="2"/>
  <c r="I64" i="2" s="1"/>
  <c r="H60" i="2"/>
  <c r="AC58" i="2"/>
  <c r="AB58" i="2"/>
  <c r="AA58" i="2"/>
  <c r="Z58" i="2"/>
  <c r="Y58" i="2"/>
  <c r="X58" i="2"/>
  <c r="W58" i="2"/>
  <c r="W69" i="2" s="1"/>
  <c r="V58" i="2"/>
  <c r="U58" i="2"/>
  <c r="U69" i="2" s="1"/>
  <c r="T58" i="2"/>
  <c r="S58" i="2"/>
  <c r="S69" i="2" s="1"/>
  <c r="R58" i="2"/>
  <c r="Q58" i="2"/>
  <c r="Q69" i="2" s="1"/>
  <c r="Q106" i="2" s="1"/>
  <c r="Q107" i="2" s="1"/>
  <c r="P58" i="2"/>
  <c r="O58" i="2"/>
  <c r="N58" i="2"/>
  <c r="I57" i="2"/>
  <c r="H57" i="2"/>
  <c r="M57" i="2" s="1"/>
  <c r="I56" i="2"/>
  <c r="H56" i="2"/>
  <c r="I55" i="2"/>
  <c r="H55" i="2"/>
  <c r="I54" i="2"/>
  <c r="H54" i="2"/>
  <c r="I53" i="2"/>
  <c r="I51" i="2" s="1"/>
  <c r="H53" i="2"/>
  <c r="I52" i="2"/>
  <c r="H52" i="2"/>
  <c r="L51" i="2"/>
  <c r="K51" i="2"/>
  <c r="J51" i="2"/>
  <c r="H51" i="2"/>
  <c r="G51" i="2"/>
  <c r="M50" i="2"/>
  <c r="H50" i="2"/>
  <c r="I49" i="2"/>
  <c r="I48" i="2" s="1"/>
  <c r="H49" i="2"/>
  <c r="H48" i="2" s="1"/>
  <c r="L48" i="2"/>
  <c r="K48" i="2"/>
  <c r="J48" i="2"/>
  <c r="G48" i="2"/>
  <c r="I47" i="2"/>
  <c r="H47" i="2"/>
  <c r="I46" i="2"/>
  <c r="H46" i="2"/>
  <c r="I45" i="2"/>
  <c r="H45" i="2"/>
  <c r="I44" i="2"/>
  <c r="H44" i="2"/>
  <c r="I43" i="2"/>
  <c r="H43" i="2"/>
  <c r="M43" i="2" s="1"/>
  <c r="H42" i="2"/>
  <c r="M42" i="2" s="1"/>
  <c r="I41" i="2"/>
  <c r="H41" i="2"/>
  <c r="L40" i="2"/>
  <c r="L58" i="2" s="1"/>
  <c r="K40" i="2"/>
  <c r="J40" i="2"/>
  <c r="I40" i="2"/>
  <c r="G40" i="2"/>
  <c r="I39" i="2"/>
  <c r="H39" i="2"/>
  <c r="I38" i="2"/>
  <c r="H38" i="2"/>
  <c r="M38" i="2" s="1"/>
  <c r="I37" i="2"/>
  <c r="H37" i="2"/>
  <c r="M37" i="2" s="1"/>
  <c r="I36" i="2"/>
  <c r="H36" i="2"/>
  <c r="M36" i="2" s="1"/>
  <c r="I35" i="2"/>
  <c r="H35" i="2"/>
  <c r="M35" i="2" s="1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K33" i="2"/>
  <c r="I32" i="2"/>
  <c r="H32" i="2"/>
  <c r="I31" i="2"/>
  <c r="H31" i="2"/>
  <c r="I30" i="2"/>
  <c r="H30" i="2"/>
  <c r="I29" i="2"/>
  <c r="H29" i="2"/>
  <c r="I28" i="2"/>
  <c r="H28" i="2"/>
  <c r="I27" i="2"/>
  <c r="H27" i="2"/>
  <c r="M27" i="2" s="1"/>
  <c r="I26" i="2"/>
  <c r="H26" i="2"/>
  <c r="I25" i="2"/>
  <c r="H25" i="2"/>
  <c r="I24" i="2"/>
  <c r="H24" i="2"/>
  <c r="I23" i="2"/>
  <c r="H23" i="2"/>
  <c r="I22" i="2"/>
  <c r="H22" i="2"/>
  <c r="M21" i="2"/>
  <c r="I20" i="2"/>
  <c r="H20" i="2"/>
  <c r="M20" i="2" s="1"/>
  <c r="I19" i="2"/>
  <c r="H19" i="2"/>
  <c r="M19" i="2" s="1"/>
  <c r="I18" i="2"/>
  <c r="H18" i="2"/>
  <c r="M18" i="2" s="1"/>
  <c r="I17" i="2"/>
  <c r="I16" i="2" s="1"/>
  <c r="H17" i="2"/>
  <c r="L16" i="2"/>
  <c r="L33" i="2" s="1"/>
  <c r="J16" i="2"/>
  <c r="J33" i="2" s="1"/>
  <c r="G16" i="2"/>
  <c r="G33" i="2" s="1"/>
  <c r="I15" i="2"/>
  <c r="H15" i="2"/>
  <c r="I14" i="2"/>
  <c r="H14" i="2"/>
  <c r="I13" i="2"/>
  <c r="H13" i="2"/>
  <c r="I12" i="2"/>
  <c r="H12" i="2"/>
  <c r="H11" i="2" s="1"/>
  <c r="L11" i="2"/>
  <c r="G11" i="2"/>
  <c r="T38" i="1"/>
  <c r="Q38" i="1"/>
  <c r="N38" i="1"/>
  <c r="G38" i="1"/>
  <c r="W37" i="1"/>
  <c r="C35" i="1"/>
  <c r="W35" i="1" s="1"/>
  <c r="C34" i="1"/>
  <c r="C38" i="1" s="1"/>
  <c r="I11" i="2" l="1"/>
  <c r="I33" i="2" s="1"/>
  <c r="I69" i="2" s="1"/>
  <c r="H40" i="2"/>
  <c r="H58" i="2" s="1"/>
  <c r="H69" i="2" s="1"/>
  <c r="E161" i="5"/>
  <c r="D160" i="5"/>
  <c r="AP28" i="3"/>
  <c r="AF13" i="3" s="1"/>
  <c r="AF134" i="3" s="1"/>
  <c r="AJ18" i="5"/>
  <c r="AM28" i="3"/>
  <c r="AF12" i="3" s="1"/>
  <c r="AF133" i="3" s="1"/>
  <c r="S105" i="2"/>
  <c r="S106" i="2" s="1"/>
  <c r="S107" i="2" s="1"/>
  <c r="AH54" i="3"/>
  <c r="M17" i="2"/>
  <c r="M16" i="2" s="1"/>
  <c r="H16" i="2"/>
  <c r="H33" i="2" s="1"/>
  <c r="U105" i="2"/>
  <c r="U106" i="2" s="1"/>
  <c r="U107" i="2" s="1"/>
  <c r="AI57" i="5"/>
  <c r="F95" i="6"/>
  <c r="AJ28" i="7"/>
  <c r="AF11" i="7" s="1"/>
  <c r="AF132" i="7" s="1"/>
  <c r="N124" i="7"/>
  <c r="N125" i="7" s="1"/>
  <c r="AP122" i="7"/>
  <c r="M60" i="8"/>
  <c r="AN110" i="8"/>
  <c r="E66" i="9"/>
  <c r="E138" i="9"/>
  <c r="E158" i="9"/>
  <c r="M155" i="9"/>
  <c r="K173" i="9"/>
  <c r="M14" i="2"/>
  <c r="M25" i="2"/>
  <c r="M31" i="2"/>
  <c r="M47" i="2"/>
  <c r="M55" i="2"/>
  <c r="T69" i="2"/>
  <c r="T106" i="2" s="1"/>
  <c r="T107" i="2" s="1"/>
  <c r="M61" i="2"/>
  <c r="M78" i="2"/>
  <c r="AV14" i="3"/>
  <c r="AV20" i="3"/>
  <c r="AG54" i="3"/>
  <c r="M46" i="3"/>
  <c r="M52" i="3"/>
  <c r="R124" i="3"/>
  <c r="R125" i="3" s="1"/>
  <c r="M77" i="3"/>
  <c r="AT104" i="3"/>
  <c r="AT107" i="3"/>
  <c r="M109" i="3"/>
  <c r="AT113" i="3"/>
  <c r="AT115" i="3"/>
  <c r="M118" i="3"/>
  <c r="M120" i="3"/>
  <c r="J13" i="5"/>
  <c r="J16" i="5"/>
  <c r="AQ29" i="5"/>
  <c r="AQ32" i="5"/>
  <c r="AQ35" i="5"/>
  <c r="AQ69" i="5"/>
  <c r="AQ72" i="5"/>
  <c r="F150" i="5"/>
  <c r="AQ12" i="6"/>
  <c r="M30" i="6"/>
  <c r="M33" i="6"/>
  <c r="M50" i="6"/>
  <c r="M53" i="6"/>
  <c r="J67" i="6"/>
  <c r="M70" i="6"/>
  <c r="J73" i="6"/>
  <c r="AN89" i="6"/>
  <c r="AN92" i="6"/>
  <c r="M127" i="6"/>
  <c r="AQ129" i="6"/>
  <c r="M142" i="6"/>
  <c r="E152" i="6"/>
  <c r="M30" i="7"/>
  <c r="M38" i="7"/>
  <c r="M73" i="7"/>
  <c r="L123" i="7"/>
  <c r="M17" i="8"/>
  <c r="M26" i="8"/>
  <c r="AM54" i="8"/>
  <c r="M33" i="8"/>
  <c r="AH123" i="8"/>
  <c r="M76" i="8"/>
  <c r="AP110" i="8"/>
  <c r="J13" i="9"/>
  <c r="J18" i="9"/>
  <c r="M37" i="9"/>
  <c r="M58" i="9"/>
  <c r="M65" i="9"/>
  <c r="J87" i="9"/>
  <c r="M169" i="9"/>
  <c r="J174" i="9"/>
  <c r="M15" i="2"/>
  <c r="M26" i="2"/>
  <c r="M32" i="2"/>
  <c r="I58" i="2"/>
  <c r="M56" i="2"/>
  <c r="V69" i="2"/>
  <c r="M62" i="2"/>
  <c r="V105" i="2"/>
  <c r="AQ28" i="3"/>
  <c r="AV13" i="3"/>
  <c r="AV19" i="3"/>
  <c r="AV25" i="3"/>
  <c r="AJ54" i="3"/>
  <c r="M34" i="3"/>
  <c r="AT35" i="3"/>
  <c r="T64" i="3"/>
  <c r="T124" i="3" s="1"/>
  <c r="T125" i="3" s="1"/>
  <c r="AK88" i="3"/>
  <c r="AN122" i="3"/>
  <c r="AT112" i="3"/>
  <c r="AT114" i="3"/>
  <c r="M117" i="3"/>
  <c r="M119" i="3"/>
  <c r="M50" i="5"/>
  <c r="AQ53" i="5"/>
  <c r="AQ56" i="5"/>
  <c r="F75" i="5"/>
  <c r="M89" i="5"/>
  <c r="M92" i="5"/>
  <c r="M95" i="5"/>
  <c r="AQ108" i="5"/>
  <c r="F133" i="5"/>
  <c r="M128" i="5"/>
  <c r="M131" i="5"/>
  <c r="AQ144" i="5"/>
  <c r="AQ147" i="5"/>
  <c r="AF187" i="5"/>
  <c r="AQ16" i="6"/>
  <c r="AQ67" i="6"/>
  <c r="AN70" i="6"/>
  <c r="AQ73" i="6"/>
  <c r="E95" i="6"/>
  <c r="M90" i="6"/>
  <c r="M93" i="6"/>
  <c r="M106" i="6"/>
  <c r="M109" i="6"/>
  <c r="E112" i="6"/>
  <c r="M125" i="6"/>
  <c r="AQ127" i="6"/>
  <c r="AN28" i="7"/>
  <c r="AG54" i="7"/>
  <c r="Q64" i="7"/>
  <c r="AG88" i="7"/>
  <c r="H122" i="7"/>
  <c r="Q64" i="8"/>
  <c r="Q112" i="8" s="1"/>
  <c r="Q113" i="8" s="1"/>
  <c r="AP54" i="8"/>
  <c r="AF33" i="8" s="1"/>
  <c r="AG122" i="8" s="1"/>
  <c r="AH54" i="8"/>
  <c r="AF60" i="8"/>
  <c r="AN88" i="8"/>
  <c r="M83" i="8"/>
  <c r="M14" i="9"/>
  <c r="K87" i="9"/>
  <c r="M132" i="9"/>
  <c r="M137" i="9"/>
  <c r="M157" i="9"/>
  <c r="J170" i="9"/>
  <c r="M174" i="9"/>
  <c r="AF213" i="9"/>
  <c r="AK54" i="3"/>
  <c r="J64" i="3"/>
  <c r="H43" i="3"/>
  <c r="AT43" i="3" s="1"/>
  <c r="AT45" i="3"/>
  <c r="AT51" i="3"/>
  <c r="U64" i="3"/>
  <c r="U124" i="3" s="1"/>
  <c r="U125" i="3" s="1"/>
  <c r="AM88" i="3"/>
  <c r="M79" i="3"/>
  <c r="AP122" i="3"/>
  <c r="V123" i="3"/>
  <c r="I11" i="4"/>
  <c r="I31" i="4" s="1"/>
  <c r="AN30" i="5"/>
  <c r="AN33" i="5"/>
  <c r="M51" i="5"/>
  <c r="M54" i="5"/>
  <c r="AI75" i="5"/>
  <c r="AN70" i="5"/>
  <c r="AQ89" i="5"/>
  <c r="AQ92" i="5"/>
  <c r="AQ95" i="5"/>
  <c r="E113" i="5"/>
  <c r="M109" i="5"/>
  <c r="AN112" i="5"/>
  <c r="AI133" i="5"/>
  <c r="AQ128" i="5"/>
  <c r="AQ131" i="5"/>
  <c r="M145" i="5"/>
  <c r="M148" i="5"/>
  <c r="AG187" i="5"/>
  <c r="AN13" i="6"/>
  <c r="M17" i="6"/>
  <c r="E36" i="6"/>
  <c r="J31" i="6"/>
  <c r="M34" i="6"/>
  <c r="J51" i="6"/>
  <c r="J54" i="6"/>
  <c r="K95" i="6"/>
  <c r="AQ106" i="6"/>
  <c r="AQ109" i="6"/>
  <c r="M128" i="6"/>
  <c r="AN130" i="6"/>
  <c r="J143" i="6"/>
  <c r="M146" i="6"/>
  <c r="AG185" i="6"/>
  <c r="AP28" i="7"/>
  <c r="M13" i="7"/>
  <c r="M19" i="7"/>
  <c r="M25" i="7"/>
  <c r="AH54" i="7"/>
  <c r="H35" i="7"/>
  <c r="M46" i="7"/>
  <c r="M52" i="7"/>
  <c r="R64" i="7"/>
  <c r="R124" i="7" s="1"/>
  <c r="R125" i="7" s="1"/>
  <c r="AH88" i="7"/>
  <c r="I88" i="7"/>
  <c r="M77" i="7"/>
  <c r="P123" i="7"/>
  <c r="AB123" i="7"/>
  <c r="I122" i="7"/>
  <c r="M100" i="7"/>
  <c r="M102" i="7"/>
  <c r="H132" i="7"/>
  <c r="AQ54" i="8"/>
  <c r="M47" i="8"/>
  <c r="M53" i="8"/>
  <c r="N64" i="8"/>
  <c r="U111" i="8"/>
  <c r="M93" i="8"/>
  <c r="M95" i="8"/>
  <c r="M97" i="8"/>
  <c r="M99" i="8"/>
  <c r="M101" i="8"/>
  <c r="M103" i="8"/>
  <c r="M105" i="8"/>
  <c r="M107" i="8"/>
  <c r="M109" i="8"/>
  <c r="E40" i="9"/>
  <c r="J39" i="9"/>
  <c r="J61" i="9"/>
  <c r="J88" i="9"/>
  <c r="M114" i="9"/>
  <c r="AJ88" i="3"/>
  <c r="AF68" i="3" s="1"/>
  <c r="AI132" i="3" s="1"/>
  <c r="P124" i="7"/>
  <c r="P125" i="7" s="1"/>
  <c r="G105" i="2"/>
  <c r="AV12" i="3"/>
  <c r="K113" i="5"/>
  <c r="AJ133" i="5"/>
  <c r="AH187" i="5"/>
  <c r="AI95" i="6"/>
  <c r="AH185" i="6"/>
  <c r="AQ28" i="7"/>
  <c r="AJ54" i="7"/>
  <c r="AJ88" i="7"/>
  <c r="AJ28" i="8"/>
  <c r="S112" i="8"/>
  <c r="S113" i="8" s="1"/>
  <c r="AQ88" i="8"/>
  <c r="J105" i="2"/>
  <c r="AV18" i="3"/>
  <c r="AM54" i="3"/>
  <c r="AN88" i="3"/>
  <c r="AN144" i="3" s="1"/>
  <c r="AQ122" i="3"/>
  <c r="M39" i="2"/>
  <c r="I84" i="2"/>
  <c r="M94" i="2"/>
  <c r="L105" i="2"/>
  <c r="Y105" i="2"/>
  <c r="I11" i="3"/>
  <c r="I28" i="3" s="1"/>
  <c r="M17" i="3"/>
  <c r="AN54" i="3"/>
  <c r="AT33" i="3"/>
  <c r="L54" i="3"/>
  <c r="AT44" i="3"/>
  <c r="AT50" i="3"/>
  <c r="W64" i="3"/>
  <c r="AP88" i="3"/>
  <c r="M86" i="3"/>
  <c r="X123" i="3"/>
  <c r="M14" i="5"/>
  <c r="M17" i="5"/>
  <c r="E36" i="5"/>
  <c r="AI113" i="5"/>
  <c r="E18" i="6"/>
  <c r="M14" i="6"/>
  <c r="AI36" i="6"/>
  <c r="AQ31" i="6"/>
  <c r="AN34" i="6"/>
  <c r="M68" i="6"/>
  <c r="AQ87" i="6"/>
  <c r="AQ90" i="6"/>
  <c r="AQ93" i="6"/>
  <c r="J107" i="6"/>
  <c r="AQ125" i="6"/>
  <c r="AN128" i="6"/>
  <c r="AO130" i="6"/>
  <c r="E148" i="6"/>
  <c r="AN143" i="6"/>
  <c r="AN146" i="6"/>
  <c r="M12" i="7"/>
  <c r="M11" i="7" s="1"/>
  <c r="M18" i="7"/>
  <c r="AK54" i="7"/>
  <c r="J54" i="7"/>
  <c r="J64" i="7" s="1"/>
  <c r="I54" i="7"/>
  <c r="M51" i="7"/>
  <c r="T64" i="7"/>
  <c r="T124" i="7" s="1"/>
  <c r="T125" i="7" s="1"/>
  <c r="AK88" i="7"/>
  <c r="AG122" i="7"/>
  <c r="AK28" i="8"/>
  <c r="P64" i="8"/>
  <c r="AP88" i="8"/>
  <c r="AF73" i="8" s="1"/>
  <c r="AI122" i="8" s="1"/>
  <c r="W111" i="8"/>
  <c r="M92" i="8"/>
  <c r="M94" i="8"/>
  <c r="M96" i="8"/>
  <c r="M98" i="8"/>
  <c r="M100" i="8"/>
  <c r="M102" i="8"/>
  <c r="M104" i="8"/>
  <c r="M106" i="8"/>
  <c r="M108" i="8"/>
  <c r="M122" i="8"/>
  <c r="M15" i="9"/>
  <c r="M34" i="9"/>
  <c r="M62" i="9"/>
  <c r="M88" i="9"/>
  <c r="M115" i="9"/>
  <c r="D183" i="9"/>
  <c r="S64" i="3"/>
  <c r="AE213" i="9"/>
  <c r="M11" i="3"/>
  <c r="X69" i="2"/>
  <c r="X106" i="2" s="1"/>
  <c r="X107" i="2" s="1"/>
  <c r="K54" i="3"/>
  <c r="K64" i="3" s="1"/>
  <c r="S123" i="3"/>
  <c r="M22" i="2"/>
  <c r="M28" i="2"/>
  <c r="M44" i="2"/>
  <c r="M52" i="2"/>
  <c r="N69" i="2"/>
  <c r="N106" i="2" s="1"/>
  <c r="N107" i="2" s="1"/>
  <c r="M74" i="2"/>
  <c r="N105" i="2"/>
  <c r="Z105" i="2"/>
  <c r="AP54" i="3"/>
  <c r="M32" i="3"/>
  <c r="H40" i="3"/>
  <c r="AT40" i="3" s="1"/>
  <c r="M49" i="3"/>
  <c r="X64" i="3"/>
  <c r="X124" i="3" s="1"/>
  <c r="X125" i="3" s="1"/>
  <c r="I60" i="3"/>
  <c r="AQ88" i="3"/>
  <c r="U123" i="3"/>
  <c r="M96" i="3"/>
  <c r="L123" i="3"/>
  <c r="E18" i="5"/>
  <c r="AQ14" i="5"/>
  <c r="AQ17" i="5"/>
  <c r="M28" i="5"/>
  <c r="AQ51" i="5"/>
  <c r="AQ54" i="5"/>
  <c r="M68" i="5"/>
  <c r="AQ73" i="5"/>
  <c r="M90" i="5"/>
  <c r="M93" i="5"/>
  <c r="AQ106" i="5"/>
  <c r="AQ109" i="5"/>
  <c r="M126" i="5"/>
  <c r="M129" i="5"/>
  <c r="M132" i="5"/>
  <c r="AQ145" i="5"/>
  <c r="AQ148" i="5"/>
  <c r="D157" i="5"/>
  <c r="K18" i="6"/>
  <c r="AQ54" i="6"/>
  <c r="AN68" i="6"/>
  <c r="AN71" i="6"/>
  <c r="M88" i="6"/>
  <c r="H11" i="7"/>
  <c r="H28" i="7" s="1"/>
  <c r="AM54" i="7"/>
  <c r="K54" i="7"/>
  <c r="K64" i="7" s="1"/>
  <c r="U64" i="7"/>
  <c r="H60" i="7"/>
  <c r="AM88" i="7"/>
  <c r="AF72" i="7" s="1"/>
  <c r="AI133" i="7" s="1"/>
  <c r="AH122" i="7"/>
  <c r="AG28" i="8"/>
  <c r="U64" i="8"/>
  <c r="U112" i="8" s="1"/>
  <c r="U113" i="8" s="1"/>
  <c r="AN54" i="8"/>
  <c r="AR54" i="8" s="1"/>
  <c r="J133" i="5"/>
  <c r="AJ131" i="6"/>
  <c r="AE185" i="6"/>
  <c r="AF12" i="7"/>
  <c r="AF133" i="7" s="1"/>
  <c r="W105" i="2"/>
  <c r="W106" i="2" s="1"/>
  <c r="W107" i="2" s="1"/>
  <c r="K69" i="2"/>
  <c r="H11" i="3"/>
  <c r="H28" i="3" s="1"/>
  <c r="AV24" i="3"/>
  <c r="AV27" i="3"/>
  <c r="V64" i="3"/>
  <c r="V124" i="3" s="1"/>
  <c r="V125" i="3" s="1"/>
  <c r="G58" i="2"/>
  <c r="O69" i="2"/>
  <c r="O106" i="2" s="1"/>
  <c r="O107" i="2" s="1"/>
  <c r="M96" i="2"/>
  <c r="AG28" i="3"/>
  <c r="AG144" i="3" s="1"/>
  <c r="M16" i="3"/>
  <c r="AQ54" i="3"/>
  <c r="I122" i="3"/>
  <c r="N123" i="3"/>
  <c r="Z123" i="3"/>
  <c r="M75" i="4"/>
  <c r="H88" i="4"/>
  <c r="F18" i="5"/>
  <c r="AI36" i="5"/>
  <c r="AN31" i="5"/>
  <c r="AN34" i="5"/>
  <c r="M52" i="5"/>
  <c r="M55" i="5"/>
  <c r="AQ68" i="5"/>
  <c r="AN71" i="5"/>
  <c r="J74" i="5"/>
  <c r="AQ90" i="5"/>
  <c r="AQ93" i="5"/>
  <c r="M107" i="5"/>
  <c r="M110" i="5"/>
  <c r="AQ126" i="5"/>
  <c r="AQ129" i="5"/>
  <c r="AQ132" i="5"/>
  <c r="E150" i="5"/>
  <c r="M146" i="5"/>
  <c r="M149" i="5"/>
  <c r="AI18" i="6"/>
  <c r="AN14" i="6"/>
  <c r="M29" i="6"/>
  <c r="J32" i="6"/>
  <c r="M35" i="6"/>
  <c r="E56" i="6"/>
  <c r="J52" i="6"/>
  <c r="M55" i="6"/>
  <c r="AQ107" i="6"/>
  <c r="AN110" i="6"/>
  <c r="AO128" i="6"/>
  <c r="F131" i="6"/>
  <c r="M144" i="6"/>
  <c r="M147" i="6"/>
  <c r="M17" i="7"/>
  <c r="M23" i="7"/>
  <c r="M26" i="7"/>
  <c r="AN54" i="7"/>
  <c r="L54" i="7"/>
  <c r="M44" i="7"/>
  <c r="M43" i="7" s="1"/>
  <c r="M50" i="7"/>
  <c r="V64" i="7"/>
  <c r="V124" i="7" s="1"/>
  <c r="V125" i="7" s="1"/>
  <c r="AH135" i="7"/>
  <c r="AN88" i="7"/>
  <c r="M82" i="7"/>
  <c r="T123" i="7"/>
  <c r="AJ122" i="7"/>
  <c r="AJ144" i="7" s="1"/>
  <c r="M107" i="7"/>
  <c r="M109" i="7"/>
  <c r="M118" i="7"/>
  <c r="M120" i="7"/>
  <c r="I132" i="7"/>
  <c r="R64" i="8"/>
  <c r="M72" i="9"/>
  <c r="M89" i="9"/>
  <c r="M154" i="9"/>
  <c r="AN31" i="4"/>
  <c r="AE187" i="5"/>
  <c r="X64" i="8"/>
  <c r="AF72" i="8"/>
  <c r="AI121" i="8" s="1"/>
  <c r="M12" i="2"/>
  <c r="M23" i="2"/>
  <c r="M29" i="2"/>
  <c r="M45" i="2"/>
  <c r="M49" i="2"/>
  <c r="M48" i="2" s="1"/>
  <c r="M53" i="2"/>
  <c r="P69" i="2"/>
  <c r="P106" i="2" s="1"/>
  <c r="P107" i="2" s="1"/>
  <c r="M76" i="2"/>
  <c r="M82" i="2"/>
  <c r="H104" i="2"/>
  <c r="AH28" i="3"/>
  <c r="AH144" i="3" s="1"/>
  <c r="AV22" i="3"/>
  <c r="M31" i="3"/>
  <c r="AT39" i="3"/>
  <c r="AT41" i="3"/>
  <c r="M48" i="3"/>
  <c r="N64" i="3"/>
  <c r="N124" i="3" s="1"/>
  <c r="N125" i="3" s="1"/>
  <c r="M58" i="3"/>
  <c r="M60" i="3" s="1"/>
  <c r="W123" i="3"/>
  <c r="AT100" i="3"/>
  <c r="M102" i="3"/>
  <c r="AG31" i="4"/>
  <c r="AN11" i="5"/>
  <c r="J15" i="5"/>
  <c r="K150" i="5"/>
  <c r="J66" i="6"/>
  <c r="E74" i="6"/>
  <c r="M72" i="6"/>
  <c r="AN88" i="6"/>
  <c r="AN91" i="6"/>
  <c r="AN94" i="6"/>
  <c r="AN126" i="6"/>
  <c r="J129" i="6"/>
  <c r="AP54" i="7"/>
  <c r="M32" i="7"/>
  <c r="W64" i="7"/>
  <c r="M57" i="7"/>
  <c r="AP88" i="7"/>
  <c r="AF73" i="7" s="1"/>
  <c r="AI134" i="7" s="1"/>
  <c r="AK122" i="7"/>
  <c r="M112" i="7"/>
  <c r="M114" i="7"/>
  <c r="M134" i="7"/>
  <c r="M132" i="7" s="1"/>
  <c r="AP28" i="8"/>
  <c r="M25" i="8"/>
  <c r="W64" i="8"/>
  <c r="W112" i="8" s="1"/>
  <c r="W113" i="8" s="1"/>
  <c r="AG54" i="8"/>
  <c r="G54" i="8"/>
  <c r="AD54" i="8" s="1"/>
  <c r="L111" i="8"/>
  <c r="J10" i="9"/>
  <c r="M35" i="9"/>
  <c r="M63" i="9"/>
  <c r="E92" i="9"/>
  <c r="M90" i="9"/>
  <c r="J117" i="9"/>
  <c r="M134" i="9"/>
  <c r="J150" i="9"/>
  <c r="K154" i="9"/>
  <c r="J112" i="6"/>
  <c r="AG28" i="7"/>
  <c r="AR28" i="7" s="1"/>
  <c r="AQ54" i="7"/>
  <c r="AQ88" i="7"/>
  <c r="AM122" i="7"/>
  <c r="AF107" i="7" s="1"/>
  <c r="AJ133" i="7" s="1"/>
  <c r="AQ28" i="8"/>
  <c r="AG88" i="8"/>
  <c r="H88" i="8"/>
  <c r="M74" i="8"/>
  <c r="F17" i="9"/>
  <c r="M36" i="9"/>
  <c r="M48" i="9"/>
  <c r="M64" i="9"/>
  <c r="M135" i="9"/>
  <c r="J155" i="9"/>
  <c r="E176" i="9"/>
  <c r="J173" i="9"/>
  <c r="M13" i="2"/>
  <c r="M24" i="2"/>
  <c r="M30" i="2"/>
  <c r="J58" i="2"/>
  <c r="J69" i="2" s="1"/>
  <c r="J106" i="2" s="1"/>
  <c r="M46" i="2"/>
  <c r="M54" i="2"/>
  <c r="R69" i="2"/>
  <c r="H64" i="2"/>
  <c r="K105" i="2"/>
  <c r="R105" i="2"/>
  <c r="AK28" i="3"/>
  <c r="AF11" i="3" s="1"/>
  <c r="AF132" i="3" s="1"/>
  <c r="AV15" i="3"/>
  <c r="AV21" i="3"/>
  <c r="M30" i="3"/>
  <c r="AT38" i="3"/>
  <c r="M47" i="3"/>
  <c r="M53" i="3"/>
  <c r="P64" i="3"/>
  <c r="P124" i="3" s="1"/>
  <c r="P125" i="3" s="1"/>
  <c r="AH122" i="3"/>
  <c r="M99" i="3"/>
  <c r="M101" i="3"/>
  <c r="AT105" i="3"/>
  <c r="M108" i="3"/>
  <c r="M110" i="3"/>
  <c r="AJ31" i="4"/>
  <c r="M12" i="5"/>
  <c r="AQ15" i="5"/>
  <c r="M29" i="5"/>
  <c r="M49" i="5"/>
  <c r="AQ52" i="5"/>
  <c r="AQ55" i="5"/>
  <c r="M69" i="5"/>
  <c r="AQ74" i="5"/>
  <c r="M91" i="5"/>
  <c r="M94" i="5"/>
  <c r="AQ107" i="5"/>
  <c r="AQ110" i="5"/>
  <c r="M127" i="5"/>
  <c r="M130" i="5"/>
  <c r="AQ143" i="5"/>
  <c r="AQ146" i="5"/>
  <c r="AQ149" i="5"/>
  <c r="AQ15" i="6"/>
  <c r="AQ29" i="6"/>
  <c r="AQ35" i="6"/>
  <c r="AN69" i="6"/>
  <c r="AN72" i="6"/>
  <c r="M89" i="6"/>
  <c r="M92" i="6"/>
  <c r="M108" i="6"/>
  <c r="M111" i="6"/>
  <c r="E131" i="6"/>
  <c r="J127" i="6"/>
  <c r="M129" i="6"/>
  <c r="AQ141" i="6"/>
  <c r="AJ148" i="6"/>
  <c r="AH28" i="7"/>
  <c r="M31" i="7"/>
  <c r="M39" i="7"/>
  <c r="M41" i="7"/>
  <c r="M40" i="7" s="1"/>
  <c r="J123" i="7"/>
  <c r="J124" i="7" s="1"/>
  <c r="AN122" i="7"/>
  <c r="M12" i="8"/>
  <c r="AM28" i="8"/>
  <c r="M18" i="8"/>
  <c r="M24" i="8"/>
  <c r="AJ54" i="8"/>
  <c r="AF31" i="8" s="1"/>
  <c r="AG120" i="8" s="1"/>
  <c r="M34" i="8"/>
  <c r="I54" i="8"/>
  <c r="H60" i="8"/>
  <c r="AH88" i="8"/>
  <c r="I88" i="8"/>
  <c r="I111" i="8" s="1"/>
  <c r="M77" i="8"/>
  <c r="AM110" i="8"/>
  <c r="E17" i="9"/>
  <c r="AQ85" i="4"/>
  <c r="M85" i="4"/>
  <c r="AS82" i="4"/>
  <c r="M82" i="4"/>
  <c r="AQ79" i="4"/>
  <c r="M79" i="4"/>
  <c r="AS78" i="4"/>
  <c r="M78" i="4"/>
  <c r="AQ76" i="4"/>
  <c r="M76" i="4"/>
  <c r="AD31" i="4"/>
  <c r="H63" i="4"/>
  <c r="AS75" i="4"/>
  <c r="AS88" i="4" s="1"/>
  <c r="U67" i="4"/>
  <c r="U90" i="4" s="1"/>
  <c r="I73" i="4"/>
  <c r="H73" i="4"/>
  <c r="K59" i="4"/>
  <c r="K67" i="4" s="1"/>
  <c r="AS71" i="4"/>
  <c r="M28" i="4"/>
  <c r="M71" i="4"/>
  <c r="M70" i="4"/>
  <c r="M72" i="4"/>
  <c r="AS72" i="4"/>
  <c r="O67" i="4"/>
  <c r="Q67" i="4"/>
  <c r="S67" i="4"/>
  <c r="G59" i="4"/>
  <c r="AA59" i="4" s="1"/>
  <c r="L59" i="4"/>
  <c r="L67" i="4" s="1"/>
  <c r="M42" i="4"/>
  <c r="M43" i="4"/>
  <c r="M58" i="4"/>
  <c r="AD73" i="4"/>
  <c r="AG73" i="4"/>
  <c r="AM73" i="4"/>
  <c r="AS49" i="4"/>
  <c r="AQ50" i="4"/>
  <c r="AS51" i="4"/>
  <c r="AQ52" i="4"/>
  <c r="AS53" i="4"/>
  <c r="AQ54" i="4"/>
  <c r="AS55" i="4"/>
  <c r="AQ56" i="4"/>
  <c r="AS57" i="4"/>
  <c r="M61" i="4"/>
  <c r="AS62" i="4"/>
  <c r="AJ73" i="4"/>
  <c r="M29" i="4"/>
  <c r="G89" i="4"/>
  <c r="K89" i="4"/>
  <c r="N89" i="4"/>
  <c r="P89" i="4"/>
  <c r="R89" i="4"/>
  <c r="T89" i="4"/>
  <c r="V89" i="4"/>
  <c r="X89" i="4"/>
  <c r="Z89" i="4"/>
  <c r="M30" i="4"/>
  <c r="AA31" i="4"/>
  <c r="J59" i="4"/>
  <c r="J67" i="4" s="1"/>
  <c r="AQ34" i="4"/>
  <c r="AQ35" i="4"/>
  <c r="AQ36" i="4"/>
  <c r="AQ37" i="4"/>
  <c r="AQ38" i="4"/>
  <c r="AC13" i="4"/>
  <c r="AS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AE31" i="4"/>
  <c r="AQ40" i="4"/>
  <c r="I39" i="4"/>
  <c r="AS39" i="4" s="1"/>
  <c r="AQ48" i="4"/>
  <c r="I47" i="4"/>
  <c r="AS47" i="4" s="1"/>
  <c r="AE59" i="4"/>
  <c r="AH59" i="4"/>
  <c r="AK59" i="4"/>
  <c r="AN59" i="4"/>
  <c r="M45" i="4"/>
  <c r="H44" i="4"/>
  <c r="AS44" i="4" s="1"/>
  <c r="AH31" i="4"/>
  <c r="AC11" i="4" s="1"/>
  <c r="AK31" i="4"/>
  <c r="M34" i="4"/>
  <c r="AD59" i="4"/>
  <c r="AG59" i="4"/>
  <c r="AJ59" i="4"/>
  <c r="AM59" i="4"/>
  <c r="M35" i="4"/>
  <c r="M36" i="4"/>
  <c r="M37" i="4"/>
  <c r="M38" i="4"/>
  <c r="AS42" i="4"/>
  <c r="AQ43" i="4"/>
  <c r="AQ45" i="4"/>
  <c r="M48" i="4"/>
  <c r="M49" i="4"/>
  <c r="M50" i="4"/>
  <c r="M51" i="4"/>
  <c r="M52" i="4"/>
  <c r="M53" i="4"/>
  <c r="M54" i="4"/>
  <c r="M55" i="4"/>
  <c r="M56" i="4"/>
  <c r="M57" i="4"/>
  <c r="N67" i="4"/>
  <c r="P67" i="4"/>
  <c r="R67" i="4"/>
  <c r="T67" i="4"/>
  <c r="I63" i="4"/>
  <c r="M62" i="4"/>
  <c r="M65" i="4"/>
  <c r="M66" i="4" s="1"/>
  <c r="AE73" i="4"/>
  <c r="AH73" i="4"/>
  <c r="AK73" i="4"/>
  <c r="AN73" i="4"/>
  <c r="J89" i="4"/>
  <c r="L89" i="4"/>
  <c r="O89" i="4"/>
  <c r="Q89" i="4"/>
  <c r="S89" i="4"/>
  <c r="W89" i="4"/>
  <c r="Y89" i="4"/>
  <c r="AS13" i="4"/>
  <c r="AS14" i="4"/>
  <c r="AS15" i="4"/>
  <c r="AS16" i="4"/>
  <c r="AS17" i="4"/>
  <c r="AS18" i="4"/>
  <c r="AS19" i="4"/>
  <c r="AS20" i="4"/>
  <c r="AS21" i="4"/>
  <c r="AS22" i="4"/>
  <c r="AS23" i="4"/>
  <c r="AS24" i="4"/>
  <c r="AS25" i="4"/>
  <c r="AS26" i="4"/>
  <c r="M156" i="6"/>
  <c r="O154" i="6" s="1"/>
  <c r="G69" i="2"/>
  <c r="G106" i="2" s="1"/>
  <c r="W112" i="2" s="1"/>
  <c r="I105" i="2"/>
  <c r="AR28" i="3"/>
  <c r="L64" i="3"/>
  <c r="G64" i="3"/>
  <c r="AF67" i="3"/>
  <c r="AR88" i="3"/>
  <c r="G124" i="3"/>
  <c r="W130" i="3" s="1"/>
  <c r="K124" i="3"/>
  <c r="I123" i="3"/>
  <c r="AR122" i="3"/>
  <c r="AF99" i="3"/>
  <c r="AJ144" i="3"/>
  <c r="AF100" i="3"/>
  <c r="AJ132" i="3" s="1"/>
  <c r="AM144" i="3"/>
  <c r="AF107" i="3"/>
  <c r="AJ133" i="3" s="1"/>
  <c r="AP144" i="3"/>
  <c r="AF108" i="3"/>
  <c r="AJ134" i="3" s="1"/>
  <c r="L69" i="2"/>
  <c r="L106" i="2" s="1"/>
  <c r="K106" i="2"/>
  <c r="AR54" i="3"/>
  <c r="AF30" i="3"/>
  <c r="AH135" i="3"/>
  <c r="AQ144" i="3"/>
  <c r="J124" i="3"/>
  <c r="L124" i="3"/>
  <c r="W34" i="1"/>
  <c r="W38" i="1" s="1"/>
  <c r="M60" i="2"/>
  <c r="M64" i="2" s="1"/>
  <c r="M66" i="2"/>
  <c r="M68" i="2" s="1"/>
  <c r="M77" i="2"/>
  <c r="M79" i="2"/>
  <c r="M81" i="2"/>
  <c r="M83" i="2"/>
  <c r="H84" i="2"/>
  <c r="H105" i="2" s="1"/>
  <c r="M86" i="2"/>
  <c r="M104" i="2" s="1"/>
  <c r="M36" i="3"/>
  <c r="AT37" i="3"/>
  <c r="M42" i="3"/>
  <c r="M40" i="3" s="1"/>
  <c r="I54" i="3"/>
  <c r="I64" i="3" s="1"/>
  <c r="H60" i="3"/>
  <c r="M62" i="3"/>
  <c r="M63" i="3" s="1"/>
  <c r="M82" i="3"/>
  <c r="M97" i="3"/>
  <c r="M100" i="3"/>
  <c r="M107" i="3"/>
  <c r="H122" i="3"/>
  <c r="H123" i="3" s="1"/>
  <c r="M133" i="3"/>
  <c r="M132" i="3" s="1"/>
  <c r="M41" i="2"/>
  <c r="AF60" i="3"/>
  <c r="M72" i="3"/>
  <c r="AT96" i="3"/>
  <c r="H11" i="4"/>
  <c r="AS34" i="4"/>
  <c r="AS35" i="4"/>
  <c r="AS36" i="4"/>
  <c r="AS37" i="4"/>
  <c r="AS38" i="4"/>
  <c r="M40" i="4"/>
  <c r="AS40" i="4"/>
  <c r="M41" i="4"/>
  <c r="AS41" i="4"/>
  <c r="AQ42" i="4"/>
  <c r="AS43" i="4"/>
  <c r="AS45" i="4"/>
  <c r="M46" i="4"/>
  <c r="AS46" i="4"/>
  <c r="AS48" i="4"/>
  <c r="AQ49" i="4"/>
  <c r="AS50" i="4"/>
  <c r="AQ51" i="4"/>
  <c r="AS52" i="4"/>
  <c r="AQ53" i="4"/>
  <c r="AS54" i="4"/>
  <c r="AQ55" i="4"/>
  <c r="AS56" i="4"/>
  <c r="AQ57" i="4"/>
  <c r="AC63" i="4"/>
  <c r="AS65" i="4"/>
  <c r="H66" i="4"/>
  <c r="AQ75" i="4"/>
  <c r="AQ88" i="4" s="1"/>
  <c r="AS76" i="4"/>
  <c r="AQ78" i="4"/>
  <c r="AS79" i="4"/>
  <c r="AQ82" i="4"/>
  <c r="AS85" i="4"/>
  <c r="J11" i="5"/>
  <c r="M11" i="5"/>
  <c r="AO11" i="5"/>
  <c r="AO18" i="5" s="1"/>
  <c r="J12" i="5"/>
  <c r="K13" i="5"/>
  <c r="AN13" i="5"/>
  <c r="K14" i="5"/>
  <c r="AN14" i="5"/>
  <c r="K15" i="5"/>
  <c r="AN15" i="5"/>
  <c r="K16" i="5"/>
  <c r="AN16" i="5"/>
  <c r="K17" i="5"/>
  <c r="AN17" i="5"/>
  <c r="AI18" i="5"/>
  <c r="K28" i="5"/>
  <c r="AN28" i="5"/>
  <c r="AN36" i="5" s="1"/>
  <c r="AQ28" i="5"/>
  <c r="K29" i="5"/>
  <c r="J30" i="5"/>
  <c r="AO30" i="5"/>
  <c r="J31" i="5"/>
  <c r="AO31" i="5"/>
  <c r="J32" i="5"/>
  <c r="AO32" i="5"/>
  <c r="J33" i="5"/>
  <c r="AO33" i="5"/>
  <c r="J34" i="5"/>
  <c r="AO34" i="5"/>
  <c r="J35" i="5"/>
  <c r="AO35" i="5"/>
  <c r="F36" i="5"/>
  <c r="AJ36" i="5"/>
  <c r="K49" i="5"/>
  <c r="AN49" i="5"/>
  <c r="AN57" i="5" s="1"/>
  <c r="AQ49" i="5"/>
  <c r="K50" i="5"/>
  <c r="J51" i="5"/>
  <c r="AO51" i="5"/>
  <c r="J52" i="5"/>
  <c r="AO52" i="5"/>
  <c r="J53" i="5"/>
  <c r="AO53" i="5"/>
  <c r="J54" i="5"/>
  <c r="AO54" i="5"/>
  <c r="J55" i="5"/>
  <c r="AO55" i="5"/>
  <c r="J56" i="5"/>
  <c r="AO56" i="5"/>
  <c r="F57" i="5"/>
  <c r="K67" i="5"/>
  <c r="AN67" i="5"/>
  <c r="AQ67" i="5"/>
  <c r="K68" i="5"/>
  <c r="AN68" i="5"/>
  <c r="K69" i="5"/>
  <c r="J70" i="5"/>
  <c r="AO70" i="5"/>
  <c r="J71" i="5"/>
  <c r="AO71" i="5"/>
  <c r="F96" i="5"/>
  <c r="M88" i="5"/>
  <c r="M96" i="5" s="1"/>
  <c r="AN88" i="5"/>
  <c r="E153" i="5"/>
  <c r="F153" i="5" s="1"/>
  <c r="E160" i="5"/>
  <c r="F160" i="5" s="1"/>
  <c r="M12" i="4"/>
  <c r="AS61" i="4"/>
  <c r="K11" i="5"/>
  <c r="AQ11" i="5"/>
  <c r="J28" i="5"/>
  <c r="J49" i="5"/>
  <c r="AO49" i="5"/>
  <c r="E75" i="5"/>
  <c r="J67" i="5"/>
  <c r="J75" i="5" s="1"/>
  <c r="M67" i="5"/>
  <c r="AJ75" i="5"/>
  <c r="AO67" i="5"/>
  <c r="M72" i="5"/>
  <c r="AN73" i="5"/>
  <c r="AO73" i="5"/>
  <c r="M74" i="5"/>
  <c r="J88" i="5"/>
  <c r="J96" i="5" s="1"/>
  <c r="K88" i="5"/>
  <c r="AQ88" i="5"/>
  <c r="AQ96" i="5" s="1"/>
  <c r="E157" i="5"/>
  <c r="F157" i="5" s="1"/>
  <c r="F162" i="5"/>
  <c r="K89" i="5"/>
  <c r="AN89" i="5"/>
  <c r="K90" i="5"/>
  <c r="AN90" i="5"/>
  <c r="K91" i="5"/>
  <c r="AN91" i="5"/>
  <c r="K92" i="5"/>
  <c r="AN92" i="5"/>
  <c r="K93" i="5"/>
  <c r="AN93" i="5"/>
  <c r="K94" i="5"/>
  <c r="AN94" i="5"/>
  <c r="K95" i="5"/>
  <c r="AN95" i="5"/>
  <c r="E96" i="5"/>
  <c r="J106" i="5"/>
  <c r="M106" i="5"/>
  <c r="AO106" i="5"/>
  <c r="J107" i="5"/>
  <c r="AO107" i="5"/>
  <c r="J108" i="5"/>
  <c r="AO108" i="5"/>
  <c r="J109" i="5"/>
  <c r="AO109" i="5"/>
  <c r="J110" i="5"/>
  <c r="AO110" i="5"/>
  <c r="J112" i="5"/>
  <c r="AO112" i="5"/>
  <c r="F113" i="5"/>
  <c r="AJ113" i="5"/>
  <c r="K125" i="5"/>
  <c r="AN125" i="5"/>
  <c r="AQ125" i="5"/>
  <c r="AQ133" i="5" s="1"/>
  <c r="K126" i="5"/>
  <c r="AN126" i="5"/>
  <c r="K127" i="5"/>
  <c r="AN127" i="5"/>
  <c r="K128" i="5"/>
  <c r="AN128" i="5"/>
  <c r="K129" i="5"/>
  <c r="AN129" i="5"/>
  <c r="K130" i="5"/>
  <c r="AN130" i="5"/>
  <c r="K131" i="5"/>
  <c r="AN131" i="5"/>
  <c r="K132" i="5"/>
  <c r="AN132" i="5"/>
  <c r="E133" i="5"/>
  <c r="J143" i="5"/>
  <c r="M143" i="5"/>
  <c r="AO143" i="5"/>
  <c r="J144" i="5"/>
  <c r="AO144" i="5"/>
  <c r="J145" i="5"/>
  <c r="AO145" i="5"/>
  <c r="J146" i="5"/>
  <c r="AO146" i="5"/>
  <c r="J147" i="5"/>
  <c r="AO147" i="5"/>
  <c r="J148" i="5"/>
  <c r="AO148" i="5"/>
  <c r="J149" i="5"/>
  <c r="AO149" i="5"/>
  <c r="AJ150" i="5"/>
  <c r="M158" i="5"/>
  <c r="O156" i="5" s="1"/>
  <c r="J11" i="6"/>
  <c r="M11" i="6"/>
  <c r="AO11" i="6"/>
  <c r="J12" i="6"/>
  <c r="AO12" i="6"/>
  <c r="J13" i="6"/>
  <c r="AO13" i="6"/>
  <c r="J14" i="6"/>
  <c r="AO14" i="6"/>
  <c r="J16" i="6"/>
  <c r="AO16" i="6"/>
  <c r="J17" i="6"/>
  <c r="AO17" i="6"/>
  <c r="F18" i="6"/>
  <c r="AJ18" i="6"/>
  <c r="J28" i="6"/>
  <c r="M28" i="6"/>
  <c r="AO28" i="6"/>
  <c r="J29" i="6"/>
  <c r="K30" i="6"/>
  <c r="AN30" i="6"/>
  <c r="K31" i="6"/>
  <c r="AN31" i="6"/>
  <c r="K32" i="6"/>
  <c r="AN32" i="6"/>
  <c r="K33" i="6"/>
  <c r="J34" i="6"/>
  <c r="AO34" i="6"/>
  <c r="J35" i="6"/>
  <c r="AO35" i="6"/>
  <c r="F36" i="6"/>
  <c r="AJ36" i="6"/>
  <c r="K49" i="6"/>
  <c r="AN49" i="6"/>
  <c r="AQ49" i="6"/>
  <c r="K50" i="6"/>
  <c r="AN50" i="6"/>
  <c r="K51" i="6"/>
  <c r="AN51" i="6"/>
  <c r="K52" i="6"/>
  <c r="AN52" i="6"/>
  <c r="K53" i="6"/>
  <c r="AN53" i="6"/>
  <c r="K54" i="6"/>
  <c r="J55" i="6"/>
  <c r="F56" i="6"/>
  <c r="K66" i="6"/>
  <c r="AN66" i="6"/>
  <c r="AQ66" i="6"/>
  <c r="K67" i="6"/>
  <c r="AN67" i="6"/>
  <c r="K68" i="6"/>
  <c r="J69" i="6"/>
  <c r="M69" i="6"/>
  <c r="AO69" i="6"/>
  <c r="AO74" i="6" s="1"/>
  <c r="J70" i="6"/>
  <c r="AO70" i="6"/>
  <c r="J71" i="6"/>
  <c r="AO71" i="6"/>
  <c r="J72" i="6"/>
  <c r="AO72" i="6"/>
  <c r="AJ74" i="6"/>
  <c r="J87" i="6"/>
  <c r="M87" i="6"/>
  <c r="AO87" i="6"/>
  <c r="J88" i="6"/>
  <c r="AO88" i="6"/>
  <c r="J89" i="6"/>
  <c r="AO89" i="6"/>
  <c r="J90" i="6"/>
  <c r="AO90" i="6"/>
  <c r="J91" i="6"/>
  <c r="AO91" i="6"/>
  <c r="J92" i="6"/>
  <c r="AO92" i="6"/>
  <c r="J93" i="6"/>
  <c r="AO93" i="6"/>
  <c r="J94" i="6"/>
  <c r="AO94" i="6"/>
  <c r="AJ95" i="6"/>
  <c r="K105" i="6"/>
  <c r="AN105" i="6"/>
  <c r="AQ105" i="6"/>
  <c r="K106" i="6"/>
  <c r="AN106" i="6"/>
  <c r="K107" i="6"/>
  <c r="AN107" i="6"/>
  <c r="K108" i="6"/>
  <c r="AN108" i="6"/>
  <c r="K109" i="6"/>
  <c r="AN109" i="6"/>
  <c r="K111" i="6"/>
  <c r="AN111" i="6"/>
  <c r="J124" i="6"/>
  <c r="M124" i="6"/>
  <c r="AO124" i="6"/>
  <c r="J125" i="6"/>
  <c r="AO125" i="6"/>
  <c r="J128" i="6"/>
  <c r="J130" i="6"/>
  <c r="AQ142" i="6"/>
  <c r="AN142" i="6"/>
  <c r="E151" i="6"/>
  <c r="F151" i="6" s="1"/>
  <c r="E155" i="6"/>
  <c r="F155" i="6" s="1"/>
  <c r="AF10" i="7"/>
  <c r="L64" i="7"/>
  <c r="L124" i="7" s="1"/>
  <c r="I64" i="7"/>
  <c r="I123" i="7"/>
  <c r="AF100" i="7"/>
  <c r="AJ132" i="7" s="1"/>
  <c r="AM144" i="7"/>
  <c r="AF108" i="7"/>
  <c r="AJ134" i="7" s="1"/>
  <c r="AP144" i="7"/>
  <c r="AO88" i="5"/>
  <c r="AO96" i="5" s="1"/>
  <c r="AN106" i="5"/>
  <c r="AN113" i="5" s="1"/>
  <c r="M125" i="5"/>
  <c r="M133" i="5" s="1"/>
  <c r="AO125" i="5"/>
  <c r="AO133" i="5" s="1"/>
  <c r="AN143" i="5"/>
  <c r="AN150" i="5" s="1"/>
  <c r="AN11" i="6"/>
  <c r="AN18" i="6" s="1"/>
  <c r="AN28" i="6"/>
  <c r="AN36" i="6" s="1"/>
  <c r="AN33" i="6"/>
  <c r="J49" i="6"/>
  <c r="J56" i="6" s="1"/>
  <c r="AO49" i="6"/>
  <c r="AO56" i="6" s="1"/>
  <c r="M66" i="6"/>
  <c r="AN87" i="6"/>
  <c r="AN95" i="6" s="1"/>
  <c r="M105" i="6"/>
  <c r="AO105" i="6"/>
  <c r="AO112" i="6" s="1"/>
  <c r="AI131" i="6"/>
  <c r="AN124" i="6"/>
  <c r="AQ124" i="6"/>
  <c r="M126" i="6"/>
  <c r="K126" i="6"/>
  <c r="K131" i="6" s="1"/>
  <c r="AQ126" i="6"/>
  <c r="AN127" i="6"/>
  <c r="AO127" i="6"/>
  <c r="AN129" i="6"/>
  <c r="AO129" i="6"/>
  <c r="F148" i="6"/>
  <c r="M141" i="6"/>
  <c r="AI148" i="6"/>
  <c r="AN141" i="6"/>
  <c r="J142" i="6"/>
  <c r="K142" i="6"/>
  <c r="K148" i="6" s="1"/>
  <c r="AF30" i="7"/>
  <c r="AR54" i="7"/>
  <c r="AF31" i="7"/>
  <c r="AG132" i="7" s="1"/>
  <c r="AF32" i="7"/>
  <c r="AG133" i="7" s="1"/>
  <c r="AF33" i="7"/>
  <c r="AG134" i="7" s="1"/>
  <c r="M35" i="7"/>
  <c r="G64" i="7"/>
  <c r="AR88" i="7"/>
  <c r="AF67" i="7"/>
  <c r="H123" i="7"/>
  <c r="AH144" i="7"/>
  <c r="AN144" i="7"/>
  <c r="J141" i="6"/>
  <c r="M143" i="6"/>
  <c r="AQ144" i="6"/>
  <c r="AQ145" i="6"/>
  <c r="AQ146" i="6"/>
  <c r="AQ147" i="6"/>
  <c r="D155" i="6"/>
  <c r="E158" i="6"/>
  <c r="F158" i="6" s="1"/>
  <c r="H54" i="7"/>
  <c r="H64" i="7" s="1"/>
  <c r="M56" i="7"/>
  <c r="M60" i="7" s="1"/>
  <c r="AF60" i="7"/>
  <c r="M72" i="7"/>
  <c r="M83" i="7"/>
  <c r="M85" i="7"/>
  <c r="M96" i="7"/>
  <c r="AF99" i="7"/>
  <c r="G123" i="7"/>
  <c r="AF30" i="8"/>
  <c r="K64" i="8"/>
  <c r="G64" i="8"/>
  <c r="AR88" i="8"/>
  <c r="AF67" i="8"/>
  <c r="H111" i="8"/>
  <c r="AK132" i="8"/>
  <c r="AF93" i="8"/>
  <c r="AJ120" i="8" s="1"/>
  <c r="AQ132" i="8"/>
  <c r="AF95" i="8"/>
  <c r="AJ122" i="8" s="1"/>
  <c r="J144" i="6"/>
  <c r="AO144" i="6"/>
  <c r="AO148" i="6" s="1"/>
  <c r="J145" i="6"/>
  <c r="J146" i="6"/>
  <c r="J147" i="6"/>
  <c r="M62" i="7"/>
  <c r="M63" i="7" s="1"/>
  <c r="AK144" i="7"/>
  <c r="AQ144" i="7"/>
  <c r="M108" i="7"/>
  <c r="M117" i="7"/>
  <c r="K123" i="7"/>
  <c r="K124" i="7" s="1"/>
  <c r="O123" i="7"/>
  <c r="O124" i="7" s="1"/>
  <c r="O125" i="7" s="1"/>
  <c r="Q123" i="7"/>
  <c r="Q124" i="7" s="1"/>
  <c r="Q125" i="7" s="1"/>
  <c r="S123" i="7"/>
  <c r="S124" i="7" s="1"/>
  <c r="S125" i="7" s="1"/>
  <c r="U123" i="7"/>
  <c r="U124" i="7" s="1"/>
  <c r="U125" i="7" s="1"/>
  <c r="W123" i="7"/>
  <c r="W124" i="7" s="1"/>
  <c r="W125" i="7" s="1"/>
  <c r="Y123" i="7"/>
  <c r="AA123" i="7"/>
  <c r="AC123" i="7"/>
  <c r="AR122" i="7"/>
  <c r="AH28" i="8"/>
  <c r="AR28" i="8" s="1"/>
  <c r="AN28" i="8"/>
  <c r="AF12" i="8" s="1"/>
  <c r="AF121" i="8" s="1"/>
  <c r="I11" i="8"/>
  <c r="I28" i="8" s="1"/>
  <c r="I64" i="8" s="1"/>
  <c r="M13" i="8"/>
  <c r="M15" i="8"/>
  <c r="M19" i="8"/>
  <c r="M23" i="8"/>
  <c r="M27" i="8"/>
  <c r="L64" i="8"/>
  <c r="AG132" i="8"/>
  <c r="AR110" i="8"/>
  <c r="AF92" i="8"/>
  <c r="AM132" i="8"/>
  <c r="AF94" i="8"/>
  <c r="AJ121" i="8" s="1"/>
  <c r="L112" i="8"/>
  <c r="H35" i="8"/>
  <c r="M37" i="8"/>
  <c r="M35" i="8" s="1"/>
  <c r="H40" i="8"/>
  <c r="H43" i="8"/>
  <c r="M62" i="8"/>
  <c r="M63" i="8" s="1"/>
  <c r="M86" i="8"/>
  <c r="M90" i="8"/>
  <c r="M110" i="8" s="1"/>
  <c r="AJ132" i="8"/>
  <c r="N111" i="8"/>
  <c r="N112" i="8" s="1"/>
  <c r="N113" i="8" s="1"/>
  <c r="P111" i="8"/>
  <c r="P112" i="8" s="1"/>
  <c r="P113" i="8" s="1"/>
  <c r="R111" i="8"/>
  <c r="R112" i="8" s="1"/>
  <c r="R113" i="8" s="1"/>
  <c r="T111" i="8"/>
  <c r="T112" i="8" s="1"/>
  <c r="T113" i="8" s="1"/>
  <c r="V111" i="8"/>
  <c r="V112" i="8" s="1"/>
  <c r="V113" i="8" s="1"/>
  <c r="X111" i="8"/>
  <c r="Z111" i="8"/>
  <c r="AB111" i="8"/>
  <c r="M72" i="8"/>
  <c r="M88" i="8" s="1"/>
  <c r="AN132" i="8"/>
  <c r="J111" i="8"/>
  <c r="J112" i="8" s="1"/>
  <c r="G112" i="8"/>
  <c r="W118" i="8" s="1"/>
  <c r="K112" i="8"/>
  <c r="M121" i="8"/>
  <c r="K10" i="9"/>
  <c r="J12" i="9"/>
  <c r="M12" i="9"/>
  <c r="K13" i="9"/>
  <c r="J14" i="9"/>
  <c r="K15" i="9"/>
  <c r="J16" i="9"/>
  <c r="K18" i="9"/>
  <c r="K32" i="9"/>
  <c r="J34" i="9"/>
  <c r="K35" i="9"/>
  <c r="J36" i="9"/>
  <c r="K37" i="9"/>
  <c r="J38" i="9"/>
  <c r="K39" i="9"/>
  <c r="F40" i="9"/>
  <c r="J48" i="9"/>
  <c r="K58" i="9"/>
  <c r="J60" i="9"/>
  <c r="K61" i="9"/>
  <c r="J62" i="9"/>
  <c r="K63" i="9"/>
  <c r="J64" i="9"/>
  <c r="K65" i="9"/>
  <c r="F66" i="9"/>
  <c r="K72" i="9"/>
  <c r="J84" i="9"/>
  <c r="J85" i="9"/>
  <c r="J90" i="9"/>
  <c r="J99" i="9"/>
  <c r="J116" i="9"/>
  <c r="J120" i="9"/>
  <c r="J131" i="9"/>
  <c r="J135" i="9"/>
  <c r="F138" i="9"/>
  <c r="J153" i="9"/>
  <c r="J157" i="9"/>
  <c r="J168" i="9"/>
  <c r="J172" i="9"/>
  <c r="E180" i="9"/>
  <c r="D179" i="9"/>
  <c r="M184" i="9"/>
  <c r="O179" i="9" s="1"/>
  <c r="E187" i="9"/>
  <c r="D186" i="9"/>
  <c r="M10" i="9"/>
  <c r="J32" i="9"/>
  <c r="J40" i="9" s="1"/>
  <c r="J58" i="9"/>
  <c r="J66" i="9" s="1"/>
  <c r="F92" i="9"/>
  <c r="M84" i="9"/>
  <c r="K84" i="9"/>
  <c r="J89" i="9"/>
  <c r="K89" i="9"/>
  <c r="F121" i="9"/>
  <c r="M113" i="9"/>
  <c r="M121" i="9" s="1"/>
  <c r="J114" i="9"/>
  <c r="J115" i="9"/>
  <c r="K115" i="9"/>
  <c r="J119" i="9"/>
  <c r="K119" i="9"/>
  <c r="M131" i="9"/>
  <c r="J134" i="9"/>
  <c r="K134" i="9"/>
  <c r="K138" i="9" s="1"/>
  <c r="F158" i="9"/>
  <c r="M150" i="9"/>
  <c r="M158" i="9" s="1"/>
  <c r="J151" i="9"/>
  <c r="J152" i="9"/>
  <c r="K152" i="9"/>
  <c r="J156" i="9"/>
  <c r="K156" i="9"/>
  <c r="M168" i="9"/>
  <c r="M176" i="9" s="1"/>
  <c r="J171" i="9"/>
  <c r="K171" i="9"/>
  <c r="J175" i="9"/>
  <c r="K175" i="9"/>
  <c r="F176" i="9"/>
  <c r="E183" i="9"/>
  <c r="I112" i="8" l="1"/>
  <c r="J158" i="9"/>
  <c r="M88" i="3"/>
  <c r="M11" i="2"/>
  <c r="M33" i="2" s="1"/>
  <c r="M28" i="7"/>
  <c r="W124" i="3"/>
  <c r="W125" i="3" s="1"/>
  <c r="AF72" i="3"/>
  <c r="AI133" i="3" s="1"/>
  <c r="AK133" i="3" s="1"/>
  <c r="H54" i="3"/>
  <c r="H64" i="3" s="1"/>
  <c r="H124" i="3" s="1"/>
  <c r="AK134" i="3"/>
  <c r="M88" i="4"/>
  <c r="AO57" i="5"/>
  <c r="J17" i="9"/>
  <c r="X112" i="8"/>
  <c r="X113" i="8" s="1"/>
  <c r="F157" i="6"/>
  <c r="J36" i="5"/>
  <c r="AF31" i="3"/>
  <c r="AG132" i="3" s="1"/>
  <c r="AK132" i="3" s="1"/>
  <c r="AQ148" i="6"/>
  <c r="J74" i="6"/>
  <c r="H106" i="2"/>
  <c r="AK144" i="3"/>
  <c r="R106" i="2"/>
  <c r="R107" i="2" s="1"/>
  <c r="AF33" i="3"/>
  <c r="AG134" i="3" s="1"/>
  <c r="M28" i="3"/>
  <c r="AF32" i="3"/>
  <c r="AG133" i="3" s="1"/>
  <c r="AF32" i="8"/>
  <c r="AG121" i="8" s="1"/>
  <c r="AK121" i="8" s="1"/>
  <c r="AK133" i="7"/>
  <c r="M95" i="6"/>
  <c r="J57" i="5"/>
  <c r="K176" i="9"/>
  <c r="F152" i="6"/>
  <c r="AG144" i="7"/>
  <c r="AO36" i="5"/>
  <c r="M120" i="8"/>
  <c r="H54" i="8"/>
  <c r="H64" i="8" s="1"/>
  <c r="H112" i="8" s="1"/>
  <c r="I124" i="7"/>
  <c r="K18" i="5"/>
  <c r="M122" i="3"/>
  <c r="M123" i="3" s="1"/>
  <c r="AF13" i="8"/>
  <c r="AF122" i="8" s="1"/>
  <c r="M11" i="8"/>
  <c r="M28" i="8" s="1"/>
  <c r="AK122" i="8"/>
  <c r="AN148" i="6"/>
  <c r="AN18" i="5"/>
  <c r="AF10" i="3"/>
  <c r="AF131" i="3" s="1"/>
  <c r="AQ150" i="5"/>
  <c r="S124" i="3"/>
  <c r="S125" i="3" s="1"/>
  <c r="K121" i="9"/>
  <c r="AO75" i="5"/>
  <c r="M84" i="2"/>
  <c r="M105" i="2" s="1"/>
  <c r="K158" i="9"/>
  <c r="AP132" i="8"/>
  <c r="AK120" i="8"/>
  <c r="M54" i="7"/>
  <c r="M150" i="5"/>
  <c r="AC12" i="4"/>
  <c r="AC10" i="4"/>
  <c r="M51" i="2"/>
  <c r="AF11" i="8"/>
  <c r="AF120" i="8" s="1"/>
  <c r="K36" i="6"/>
  <c r="AQ95" i="6"/>
  <c r="AF68" i="7"/>
  <c r="AI132" i="7" s="1"/>
  <c r="AK132" i="7" s="1"/>
  <c r="AF13" i="7"/>
  <c r="AF134" i="7" s="1"/>
  <c r="AK134" i="7" s="1"/>
  <c r="V106" i="2"/>
  <c r="V107" i="2" s="1"/>
  <c r="J121" i="9"/>
  <c r="AH132" i="8"/>
  <c r="AF73" i="3"/>
  <c r="AI134" i="3" s="1"/>
  <c r="H89" i="4"/>
  <c r="S90" i="4"/>
  <c r="S91" i="4" s="1"/>
  <c r="O90" i="4"/>
  <c r="O91" i="4" s="1"/>
  <c r="G67" i="4"/>
  <c r="V67" i="4" s="1"/>
  <c r="H31" i="4"/>
  <c r="AS31" i="4" s="1"/>
  <c r="H59" i="4"/>
  <c r="AQ44" i="4"/>
  <c r="M73" i="4"/>
  <c r="M89" i="4" s="1"/>
  <c r="L90" i="4"/>
  <c r="U91" i="4"/>
  <c r="Q90" i="4"/>
  <c r="Q91" i="4" s="1"/>
  <c r="K90" i="4"/>
  <c r="AC70" i="4"/>
  <c r="T90" i="4"/>
  <c r="T91" i="4" s="1"/>
  <c r="P90" i="4"/>
  <c r="P91" i="4" s="1"/>
  <c r="AC36" i="4"/>
  <c r="AC34" i="4"/>
  <c r="AQ39" i="4"/>
  <c r="AO31" i="4"/>
  <c r="AC37" i="4"/>
  <c r="AC35" i="4"/>
  <c r="I89" i="4"/>
  <c r="R90" i="4"/>
  <c r="R91" i="4" s="1"/>
  <c r="N90" i="4"/>
  <c r="N91" i="4" s="1"/>
  <c r="J90" i="4"/>
  <c r="AS73" i="4"/>
  <c r="M63" i="4"/>
  <c r="AO73" i="4"/>
  <c r="AC71" i="4"/>
  <c r="AS63" i="4"/>
  <c r="I59" i="4"/>
  <c r="I67" i="4" s="1"/>
  <c r="M11" i="4"/>
  <c r="M31" i="4" s="1"/>
  <c r="O182" i="9"/>
  <c r="O155" i="6"/>
  <c r="AQ47" i="4"/>
  <c r="M44" i="4"/>
  <c r="AO59" i="4"/>
  <c r="M47" i="4"/>
  <c r="O151" i="6"/>
  <c r="O153" i="6"/>
  <c r="O152" i="6"/>
  <c r="K92" i="9"/>
  <c r="O183" i="9"/>
  <c r="O180" i="9"/>
  <c r="J92" i="9"/>
  <c r="K40" i="9"/>
  <c r="K17" i="9"/>
  <c r="M111" i="8"/>
  <c r="AJ119" i="8"/>
  <c r="AJ123" i="8" s="1"/>
  <c r="AF96" i="8"/>
  <c r="M54" i="8"/>
  <c r="M64" i="8" s="1"/>
  <c r="G124" i="7"/>
  <c r="W130" i="7" s="1"/>
  <c r="AJ131" i="7"/>
  <c r="AJ135" i="7" s="1"/>
  <c r="M88" i="7"/>
  <c r="J148" i="6"/>
  <c r="AF10" i="8"/>
  <c r="H124" i="7"/>
  <c r="AG131" i="7"/>
  <c r="AG135" i="7" s="1"/>
  <c r="AF34" i="7"/>
  <c r="M148" i="6"/>
  <c r="AN131" i="6"/>
  <c r="AF131" i="7"/>
  <c r="F159" i="6"/>
  <c r="F156" i="6"/>
  <c r="F153" i="6"/>
  <c r="AO131" i="6"/>
  <c r="J131" i="6"/>
  <c r="AN112" i="6"/>
  <c r="AN74" i="6"/>
  <c r="AN56" i="6"/>
  <c r="AO36" i="6"/>
  <c r="J36" i="6"/>
  <c r="AO150" i="5"/>
  <c r="J150" i="5"/>
  <c r="K133" i="5"/>
  <c r="O155" i="5"/>
  <c r="F159" i="5"/>
  <c r="F154" i="5"/>
  <c r="AN96" i="5"/>
  <c r="K75" i="5"/>
  <c r="J18" i="5"/>
  <c r="M39" i="4"/>
  <c r="AS66" i="4"/>
  <c r="I124" i="3"/>
  <c r="Q130" i="3"/>
  <c r="Y130" i="3" s="1"/>
  <c r="Y64" i="3"/>
  <c r="AF14" i="3"/>
  <c r="I106" i="2"/>
  <c r="F183" i="9"/>
  <c r="F185" i="9"/>
  <c r="F184" i="9"/>
  <c r="E186" i="9"/>
  <c r="F187" i="9" s="1"/>
  <c r="O181" i="9"/>
  <c r="E179" i="9"/>
  <c r="F180" i="9" s="1"/>
  <c r="J176" i="9"/>
  <c r="J138" i="9"/>
  <c r="K66" i="9"/>
  <c r="AI119" i="8"/>
  <c r="AI123" i="8" s="1"/>
  <c r="AF76" i="8"/>
  <c r="Q118" i="8"/>
  <c r="Y118" i="8" s="1"/>
  <c r="Y64" i="8"/>
  <c r="AG119" i="8"/>
  <c r="AG123" i="8" s="1"/>
  <c r="M122" i="7"/>
  <c r="AF76" i="7"/>
  <c r="AI131" i="7"/>
  <c r="AI135" i="7" s="1"/>
  <c r="Q130" i="7"/>
  <c r="Y64" i="7"/>
  <c r="M64" i="7"/>
  <c r="F160" i="6"/>
  <c r="AQ131" i="6"/>
  <c r="M131" i="6"/>
  <c r="K112" i="6"/>
  <c r="AO95" i="6"/>
  <c r="J95" i="6"/>
  <c r="K74" i="6"/>
  <c r="K56" i="6"/>
  <c r="AO18" i="6"/>
  <c r="J18" i="6"/>
  <c r="AN133" i="5"/>
  <c r="AO113" i="5"/>
  <c r="J113" i="5"/>
  <c r="F158" i="5"/>
  <c r="O154" i="5"/>
  <c r="K96" i="5"/>
  <c r="F161" i="5"/>
  <c r="O157" i="5"/>
  <c r="F155" i="5"/>
  <c r="O153" i="5"/>
  <c r="AN75" i="5"/>
  <c r="K57" i="5"/>
  <c r="K36" i="5"/>
  <c r="M40" i="2"/>
  <c r="M58" i="2" s="1"/>
  <c r="M69" i="2" s="1"/>
  <c r="M35" i="3"/>
  <c r="M54" i="3" s="1"/>
  <c r="M64" i="3" s="1"/>
  <c r="M124" i="3" s="1"/>
  <c r="AG131" i="3"/>
  <c r="AG135" i="3" s="1"/>
  <c r="AF34" i="3"/>
  <c r="AJ131" i="3"/>
  <c r="AJ135" i="3" s="1"/>
  <c r="AI131" i="3"/>
  <c r="AI135" i="3" s="1"/>
  <c r="AF76" i="3"/>
  <c r="Q112" i="2"/>
  <c r="Y112" i="2" s="1"/>
  <c r="Y69" i="2"/>
  <c r="AF14" i="7" l="1"/>
  <c r="M123" i="7"/>
  <c r="M124" i="7" s="1"/>
  <c r="AF34" i="8"/>
  <c r="H67" i="4"/>
  <c r="H90" i="4" s="1"/>
  <c r="AC38" i="4"/>
  <c r="G90" i="4"/>
  <c r="T96" i="4" s="1"/>
  <c r="AS59" i="4"/>
  <c r="M59" i="4"/>
  <c r="M67" i="4" s="1"/>
  <c r="M90" i="4" s="1"/>
  <c r="O158" i="5"/>
  <c r="I90" i="4"/>
  <c r="O184" i="9"/>
  <c r="O156" i="6"/>
  <c r="Y130" i="7"/>
  <c r="F186" i="9"/>
  <c r="F188" i="9"/>
  <c r="AF135" i="3"/>
  <c r="AK135" i="3" s="1"/>
  <c r="AK131" i="3"/>
  <c r="AK131" i="7"/>
  <c r="AF135" i="7"/>
  <c r="AK135" i="7" s="1"/>
  <c r="AF119" i="8"/>
  <c r="AF14" i="8"/>
  <c r="F179" i="9"/>
  <c r="F181" i="9"/>
  <c r="M106" i="2"/>
  <c r="M112" i="8"/>
  <c r="AS67" i="4" l="1"/>
  <c r="P96" i="4"/>
  <c r="V96" i="4" s="1"/>
  <c r="AF123" i="8"/>
  <c r="AK123" i="8" s="1"/>
  <c r="AK119" i="8"/>
  <c r="AF101" i="3"/>
  <c r="AF101" i="7"/>
</calcChain>
</file>

<file path=xl/sharedStrings.xml><?xml version="1.0" encoding="utf-8"?>
<sst xmlns="http://schemas.openxmlformats.org/spreadsheetml/2006/main" count="4185" uniqueCount="533">
  <si>
    <t>ЗАТВЕРДЖЕНО:</t>
  </si>
  <si>
    <t>Міністерство освіти і науки України</t>
  </si>
  <si>
    <t>на засіданні Вченої ради</t>
  </si>
  <si>
    <t>Донбаська державна машинобудівна академія</t>
  </si>
  <si>
    <t>Кваліфікація:  бакалавр з менеджменту</t>
  </si>
  <si>
    <t xml:space="preserve">НАВЧАЛЬНИЙ ПЛАН </t>
  </si>
  <si>
    <r>
      <rPr>
        <sz val="20"/>
        <rFont val="Times New Roman"/>
        <family val="1"/>
        <charset val="204"/>
      </rP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</si>
  <si>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- 3 роки 10 місяців</t>
  </si>
  <si>
    <r>
      <rPr>
        <sz val="20"/>
        <rFont val="Times New Roman"/>
        <family val="1"/>
        <charset val="204"/>
      </rPr>
      <t xml:space="preserve">з галузі знань:  </t>
    </r>
    <r>
      <rPr>
        <b/>
        <sz val="20"/>
        <rFont val="Times New Roman"/>
        <family val="1"/>
        <charset val="204"/>
      </rPr>
      <t>D Бізнес, адміністрування та право</t>
    </r>
  </si>
  <si>
    <t>На основі повної загальної середньої освіти</t>
  </si>
  <si>
    <r>
      <rPr>
        <sz val="20"/>
        <rFont val="Times New Roman"/>
        <family val="1"/>
        <charset val="204"/>
      </rPr>
      <t xml:space="preserve">спеціальність: </t>
    </r>
    <r>
      <rPr>
        <b/>
        <sz val="20"/>
        <rFont val="Times New Roman"/>
        <family val="1"/>
        <charset val="204"/>
      </rPr>
      <t>D3 Менеджмент</t>
    </r>
  </si>
  <si>
    <r>
      <rPr>
        <sz val="20"/>
        <rFont val="Times New Roman"/>
        <family val="1"/>
        <charset val="204"/>
      </rP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</si>
  <si>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r>
      <rPr>
        <sz val="20"/>
        <rFont val="Times New Roman"/>
        <family val="1"/>
        <charset val="204"/>
      </rPr>
      <t xml:space="preserve">освітня програма: </t>
    </r>
    <r>
      <rPr>
        <b/>
        <sz val="20"/>
        <rFont val="Times New Roman"/>
        <family val="1"/>
        <charset val="204"/>
      </rPr>
      <t>Менеджмент</t>
    </r>
  </si>
  <si>
    <t>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</si>
  <si>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</si>
  <si>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</si>
  <si>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</si>
  <si>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</si>
  <si>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</si>
  <si>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</si>
  <si>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</si>
  <si>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</si>
  <si>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</si>
  <si>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</si>
  <si>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</si>
  <si>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</si>
  <si>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</si>
  <si>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</si>
  <si>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</si>
  <si>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</si>
  <si>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П</t>
  </si>
  <si>
    <t>Д</t>
  </si>
  <si>
    <t>А</t>
  </si>
  <si>
    <t xml:space="preserve"> </t>
  </si>
  <si>
    <t xml:space="preserve">       II. ЗВЕДЕНІ ДАНІ ПРО БЮДЖЕТ ЧАСУ, тижні  </t>
  </si>
  <si>
    <t xml:space="preserve">ІІІ. ПРАКТИКА </t>
  </si>
  <si>
    <t>IV. АТЕСТАЦІЯ</t>
  </si>
  <si>
    <t>Теоретичне навчання</t>
  </si>
  <si>
    <t xml:space="preserve">Екзаменаційна сесія </t>
  </si>
  <si>
    <t>Практика</t>
  </si>
  <si>
    <t>Виконання кваліф. роботи</t>
  </si>
  <si>
    <t>Атестація</t>
  </si>
  <si>
    <t>Канікули</t>
  </si>
  <si>
    <t>Усього</t>
  </si>
  <si>
    <t>Назва
 практики</t>
  </si>
  <si>
    <t>Семестр</t>
  </si>
  <si>
    <t>Тижні</t>
  </si>
  <si>
    <t>№</t>
  </si>
  <si>
    <t>Форма  атестації (екзамен, кваліфікаційна робота)</t>
  </si>
  <si>
    <t>Навчальна практика "Вступ до фаху"</t>
  </si>
  <si>
    <t>Переддипломна</t>
  </si>
  <si>
    <t>Кваліфікаційна робота бакалавра</t>
  </si>
  <si>
    <t>Всього</t>
  </si>
  <si>
    <t xml:space="preserve">V. План навчального процесу                               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</si>
  <si>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</si>
  <si>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</si>
  <si>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</si>
  <si>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</si>
  <si>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</si>
  <si>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триместрами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</si>
  <si>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</si>
  <si>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</si>
  <si>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</si>
  <si>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</si>
  <si>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</si>
  <si>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</si>
  <si>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</si>
  <si>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</si>
  <si>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лекції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</si>
  <si>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</si>
  <si>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</si>
  <si>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</si>
  <si>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</si>
  <si>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</si>
  <si>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</si>
  <si>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2а</t>
  </si>
  <si>
    <t>2б</t>
  </si>
  <si>
    <t>4а</t>
  </si>
  <si>
    <t>4б</t>
  </si>
  <si>
    <t>6а</t>
  </si>
  <si>
    <t>6б</t>
  </si>
  <si>
    <t>кількість тижнів у триместрі</t>
  </si>
  <si>
    <t>1. ОБОВ'ЯЗКОВІ НАВЧАЛЬНІ ДИСЦИПЛІНИ</t>
  </si>
  <si>
    <t>1.1.  Цикл загальної підготовки</t>
  </si>
  <si>
    <t>1.1.1</t>
  </si>
  <si>
    <t>Іноземна мова</t>
  </si>
  <si>
    <t>1.1.1.1</t>
  </si>
  <si>
    <t>1.1.1.2</t>
  </si>
  <si>
    <t>1.1.1.3</t>
  </si>
  <si>
    <t>1.1.1.4</t>
  </si>
  <si>
    <t>4д</t>
  </si>
  <si>
    <t>1.1.2</t>
  </si>
  <si>
    <t>Фізичне виховання</t>
  </si>
  <si>
    <t>1.1.2.1</t>
  </si>
  <si>
    <t>1.1.2.2</t>
  </si>
  <si>
    <t>2д</t>
  </si>
  <si>
    <t>1.1.2.3</t>
  </si>
  <si>
    <t>1.1.2.4</t>
  </si>
  <si>
    <t>1.1.2.5</t>
  </si>
  <si>
    <t>5ф*6ф* 7ф*</t>
  </si>
  <si>
    <t>с*</t>
  </si>
  <si>
    <t>1.1.3</t>
  </si>
  <si>
    <t>Вступ до освітнього процесу</t>
  </si>
  <si>
    <t>1</t>
  </si>
  <si>
    <t>1.1.4</t>
  </si>
  <si>
    <t>Історія України та української культури</t>
  </si>
  <si>
    <t>1.1.5</t>
  </si>
  <si>
    <t xml:space="preserve">Українська мова  (за професійним спрямуванням) </t>
  </si>
  <si>
    <t>1.1.6</t>
  </si>
  <si>
    <t>Філософія</t>
  </si>
  <si>
    <t>1.1.7</t>
  </si>
  <si>
    <t>Вища математика</t>
  </si>
  <si>
    <t>1.1.8</t>
  </si>
  <si>
    <t>Економіко-математичні методи та моделі</t>
  </si>
  <si>
    <t>1.1.10</t>
  </si>
  <si>
    <t>Інформатика</t>
  </si>
  <si>
    <t>1д</t>
  </si>
  <si>
    <t>1.1.11</t>
  </si>
  <si>
    <t>Основи економічної теорії</t>
  </si>
  <si>
    <t>1.1.12</t>
  </si>
  <si>
    <t>Мікро- та макроекономіка</t>
  </si>
  <si>
    <t>1.1.13</t>
  </si>
  <si>
    <t>Статистика</t>
  </si>
  <si>
    <t>1.1.16</t>
  </si>
  <si>
    <t>Безпека життєдіяльності та основи охорони праці</t>
  </si>
  <si>
    <t>7д</t>
  </si>
  <si>
    <t>Разом:</t>
  </si>
  <si>
    <t>1.2 Цикл професійної підготовки</t>
  </si>
  <si>
    <t>1.2.1</t>
  </si>
  <si>
    <t>Економіка підприємства</t>
  </si>
  <si>
    <t>3</t>
  </si>
  <si>
    <t>1.2.2</t>
  </si>
  <si>
    <t>Економіка праці та соціально-трудові відносини</t>
  </si>
  <si>
    <t>1.2.3</t>
  </si>
  <si>
    <t>Бухгалтерський облік</t>
  </si>
  <si>
    <t>Теорія організації</t>
  </si>
  <si>
    <t>3д</t>
  </si>
  <si>
    <t>1.2.5</t>
  </si>
  <si>
    <t>Тренінг з організації командної роботи</t>
  </si>
  <si>
    <t>1.2.6</t>
  </si>
  <si>
    <t>Менеджмент</t>
  </si>
  <si>
    <t>1.2.6.1</t>
  </si>
  <si>
    <t>1.2.6.2</t>
  </si>
  <si>
    <t>Курсова робота "Менеджмент"</t>
  </si>
  <si>
    <t>6д</t>
  </si>
  <si>
    <t>1.2.7</t>
  </si>
  <si>
    <t>Гроші та кредит</t>
  </si>
  <si>
    <t>1.2.8</t>
  </si>
  <si>
    <t>Фінанси</t>
  </si>
  <si>
    <t>1.2.9</t>
  </si>
  <si>
    <t>Організація підприємницької діяльності</t>
  </si>
  <si>
    <t>5д</t>
  </si>
  <si>
    <t>1.2.10</t>
  </si>
  <si>
    <t>Комунікаційний менеджмент</t>
  </si>
  <si>
    <t>1.2.11</t>
  </si>
  <si>
    <t>Логістика</t>
  </si>
  <si>
    <t>1.2.12</t>
  </si>
  <si>
    <t>Маркетинг</t>
  </si>
  <si>
    <t>1.2.12.1</t>
  </si>
  <si>
    <t>1.2.12.2</t>
  </si>
  <si>
    <t>Курсова робота "Маркетинг"</t>
  </si>
  <si>
    <t>1.2.13</t>
  </si>
  <si>
    <t>Операційний менеджмент</t>
  </si>
  <si>
    <t>1.2.13.1</t>
  </si>
  <si>
    <t>1.2.13.2</t>
  </si>
  <si>
    <t>Курсова робота "Операційний менеджмент"</t>
  </si>
  <si>
    <t>1.2.14</t>
  </si>
  <si>
    <t>Адміністративний менеджмент</t>
  </si>
  <si>
    <t>Зовнішньоекономічна діяльність підприємства</t>
  </si>
  <si>
    <t>Стратегічний менеджмент</t>
  </si>
  <si>
    <t>1.2.16</t>
  </si>
  <si>
    <t>Методи прийняття управлінських рішень</t>
  </si>
  <si>
    <t>Разом п.1.2</t>
  </si>
  <si>
    <t>1.3. Практична підготовка</t>
  </si>
  <si>
    <t>3.1</t>
  </si>
  <si>
    <t>3.2</t>
  </si>
  <si>
    <t>Виробнича практика (ознайомча)</t>
  </si>
  <si>
    <t>3.3</t>
  </si>
  <si>
    <t>Виробнича практика (організаційна)</t>
  </si>
  <si>
    <t>3.4</t>
  </si>
  <si>
    <t>Переддипломна практика</t>
  </si>
  <si>
    <t>8д</t>
  </si>
  <si>
    <t>Разом п. 1.3</t>
  </si>
  <si>
    <t>1.4 Державна атестація</t>
  </si>
  <si>
    <t>4.1</t>
  </si>
  <si>
    <t>Дипломне проектування</t>
  </si>
  <si>
    <t>4.2</t>
  </si>
  <si>
    <t>Державна атестація (захист дипломної роботи)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</si>
  <si>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</si>
  <si>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</si>
  <si>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</si>
  <si>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</si>
  <si>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2.1.1</t>
  </si>
  <si>
    <t>Трудове право</t>
  </si>
  <si>
    <t>Конституційне право</t>
  </si>
  <si>
    <t>2.1.2</t>
  </si>
  <si>
    <t>Договірне право</t>
  </si>
  <si>
    <t>Основи адміністративного права</t>
  </si>
  <si>
    <t>2.1.3</t>
  </si>
  <si>
    <t>Іноземна мова за професійним спрямуванням (розділ 1)</t>
  </si>
  <si>
    <t>Соціологія</t>
  </si>
  <si>
    <t>2.1.4</t>
  </si>
  <si>
    <t>Іноземна мова за професійним спрямуванням (розділ 2)</t>
  </si>
  <si>
    <t>Психологія управління</t>
  </si>
  <si>
    <t>2.1.5</t>
  </si>
  <si>
    <t>Іноземна мова за професійним спрямуванням (розділ 3)</t>
  </si>
  <si>
    <t>Політологія</t>
  </si>
  <si>
    <t>2.1.6</t>
  </si>
  <si>
    <t>Іноземна мова за професійним спрямуванням (розділ 4)</t>
  </si>
  <si>
    <t>Професійна етика</t>
  </si>
  <si>
    <t>Разом п.2.1</t>
  </si>
  <si>
    <t>2.2.  Цикл професійної підготовки</t>
  </si>
  <si>
    <t>2.2.1</t>
  </si>
  <si>
    <t>Менеджмент персоналу</t>
  </si>
  <si>
    <t>Кадровий аудит</t>
  </si>
  <si>
    <t>2.2.2</t>
  </si>
  <si>
    <t>Управління попитом</t>
  </si>
  <si>
    <t>Маркетингова політика комунікацій</t>
  </si>
  <si>
    <t>2.2.3</t>
  </si>
  <si>
    <t>Контролінг</t>
  </si>
  <si>
    <t>Економічний аналіз</t>
  </si>
  <si>
    <t>2.2.4</t>
  </si>
  <si>
    <t>Міжнародний менеджмент</t>
  </si>
  <si>
    <t>Самоменеджмент</t>
  </si>
  <si>
    <t>2.2.5</t>
  </si>
  <si>
    <t>Управління комерційною діяльністю</t>
  </si>
  <si>
    <t>Менеджмент промислового підприємства</t>
  </si>
  <si>
    <t>2.2.6</t>
  </si>
  <si>
    <t>Корпоративна соціальна відповідальність</t>
  </si>
  <si>
    <t>Управління інноваціями</t>
  </si>
  <si>
    <t>2.2.7</t>
  </si>
  <si>
    <t>Тренінг з методів прийняття управлінських рішень</t>
  </si>
  <si>
    <t>Тренінг з обгрунтування та вибору стратегій</t>
  </si>
  <si>
    <t>2.2.8</t>
  </si>
  <si>
    <t>Працевлаштування та ділова кар'єра</t>
  </si>
  <si>
    <t>Лідерство та організаційна поведінка</t>
  </si>
  <si>
    <t>2.2.9</t>
  </si>
  <si>
    <t>Моделювання в менеджменті</t>
  </si>
  <si>
    <t>Ризик-менеджмент</t>
  </si>
  <si>
    <t>Разом п. 2.2</t>
  </si>
  <si>
    <t>Разом вибіркові компоненти освітньої програми</t>
  </si>
  <si>
    <t>Загальна кількість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</si>
  <si>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</si>
  <si>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</si>
  <si>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</si>
  <si>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</si>
  <si>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</si>
  <si>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</si>
  <si>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</si>
  <si>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вибіркові</t>
  </si>
  <si>
    <t>Декан факультету ФЕМ</t>
  </si>
  <si>
    <t>Є.В. Мироненко</t>
  </si>
  <si>
    <t>Зав. кафедри</t>
  </si>
  <si>
    <t>І.П. Фоміченко</t>
  </si>
  <si>
    <t>Голова проектної групи</t>
  </si>
  <si>
    <t>Д.К. Турченко</t>
  </si>
  <si>
    <t xml:space="preserve">V. План освітнього процесу                               </t>
  </si>
  <si>
    <t>Кількість аудиторних годин за семестрами</t>
  </si>
  <si>
    <t>кількість тижнів у семестрі</t>
  </si>
  <si>
    <t>+</t>
  </si>
  <si>
    <t>4</t>
  </si>
  <si>
    <t>Управління освітнім процесом</t>
  </si>
  <si>
    <t>Моделювання та прогнозування в менеджменті</t>
  </si>
  <si>
    <t>Новітні інформаційні технології</t>
  </si>
  <si>
    <t>1.1.9</t>
  </si>
  <si>
    <t>Політична економія</t>
  </si>
  <si>
    <t>Історія управлінської думки</t>
  </si>
  <si>
    <t>Психологія</t>
  </si>
  <si>
    <t>Правознавство</t>
  </si>
  <si>
    <t>5</t>
  </si>
  <si>
    <t>.</t>
  </si>
  <si>
    <t>В ДВВ</t>
  </si>
  <si>
    <t>1.2.9.1</t>
  </si>
  <si>
    <t>1.2.9.2</t>
  </si>
  <si>
    <t>1.2.10.1</t>
  </si>
  <si>
    <t>1.2.10.2</t>
  </si>
  <si>
    <t>1.2.15</t>
  </si>
  <si>
    <t>Теорія проектного аналізу</t>
  </si>
  <si>
    <t>1.2.17</t>
  </si>
  <si>
    <t>1.2.18</t>
  </si>
  <si>
    <t xml:space="preserve"> Управління інноваціями</t>
  </si>
  <si>
    <t>1.3 та 1.4</t>
  </si>
  <si>
    <t>1.3.1</t>
  </si>
  <si>
    <t>1.3.2</t>
  </si>
  <si>
    <t>1.3.3</t>
  </si>
  <si>
    <t>1.3.4</t>
  </si>
  <si>
    <t>1.4 Атестація</t>
  </si>
  <si>
    <t>1.4.1</t>
  </si>
  <si>
    <t>Вибіркова дисципліна 4 семестру</t>
  </si>
  <si>
    <t>Вибіркова дисципліна 5 семестру</t>
  </si>
  <si>
    <t>Вибіркова дисципліна 6 семестру</t>
  </si>
  <si>
    <t>Вибіркова дисципліна 7 семестру</t>
  </si>
  <si>
    <t>Вибіркова дисципліна 8 семестру</t>
  </si>
  <si>
    <t>Дисципліни з інших ОП ДДМА</t>
  </si>
  <si>
    <t>2.1.7</t>
  </si>
  <si>
    <t>2.1.8</t>
  </si>
  <si>
    <t>2.1.9</t>
  </si>
  <si>
    <t>2.1.10</t>
  </si>
  <si>
    <t>2.1.11</t>
  </si>
  <si>
    <t>Ділове листування іноземною мовою</t>
  </si>
  <si>
    <t>Вибіркова дисципліна 3 семестру</t>
  </si>
  <si>
    <t>Вибіркові дисципліни 4 семестру</t>
  </si>
  <si>
    <t>4, 4</t>
  </si>
  <si>
    <t>Вибіркові дисципліни 6 семестру</t>
  </si>
  <si>
    <t>6, 6</t>
  </si>
  <si>
    <t>Вибіркові дисципліни 7 семестру</t>
  </si>
  <si>
    <t>7, 7</t>
  </si>
  <si>
    <t>Вибіркові дисципліни 8 семестру</t>
  </si>
  <si>
    <t>8, 8</t>
  </si>
  <si>
    <t>пока не трогать, чужая дисц.</t>
  </si>
  <si>
    <t>В обовязкові</t>
  </si>
  <si>
    <t>Організація виробництва</t>
  </si>
  <si>
    <t>6</t>
  </si>
  <si>
    <t>2.2.10</t>
  </si>
  <si>
    <t>2.2.11</t>
  </si>
  <si>
    <t>2.2.12</t>
  </si>
  <si>
    <t>2.2.13</t>
  </si>
  <si>
    <t>7</t>
  </si>
  <si>
    <t>2.2.14</t>
  </si>
  <si>
    <t>2.2.15</t>
  </si>
  <si>
    <t xml:space="preserve">Безпека життєдіяльності та основи охорони праці </t>
  </si>
  <si>
    <t>2.2.16</t>
  </si>
  <si>
    <t>Системи технологій</t>
  </si>
  <si>
    <t>2.2.17</t>
  </si>
  <si>
    <t xml:space="preserve">Державне та регіональне управління </t>
  </si>
  <si>
    <t>2.2.18</t>
  </si>
  <si>
    <t>2.2.19</t>
  </si>
  <si>
    <t xml:space="preserve">Електрона комерція </t>
  </si>
  <si>
    <t>2.2.20</t>
  </si>
  <si>
    <t>Офісний менеджмент</t>
  </si>
  <si>
    <t>цикл 1.1</t>
  </si>
  <si>
    <t>цикл 1.2</t>
  </si>
  <si>
    <t>цикл 1.3
+1.4</t>
  </si>
  <si>
    <t>цикл 2.1</t>
  </si>
  <si>
    <t>цикл 2.2</t>
  </si>
  <si>
    <t>1.1</t>
  </si>
  <si>
    <t>1, 2б д*</t>
  </si>
  <si>
    <t>1.2</t>
  </si>
  <si>
    <t>3, 4б д*</t>
  </si>
  <si>
    <t>1.3</t>
  </si>
  <si>
    <t>Гарант освітньої програми</t>
  </si>
  <si>
    <t>8</t>
  </si>
  <si>
    <t>Вступ до спеціальності та освітнього процесу</t>
  </si>
  <si>
    <t>МЕНЕДЖМЕНТ</t>
  </si>
  <si>
    <t>ПРН</t>
  </si>
  <si>
    <t>проект</t>
  </si>
  <si>
    <t>семестровка на 19/20 уч. год</t>
  </si>
  <si>
    <t>семестровка на 20/21 уч. год</t>
  </si>
  <si>
    <t>1 семестр 15 тижнів</t>
  </si>
  <si>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</si>
  <si>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</si>
  <si>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</si>
  <si>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</si>
  <si>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</si>
  <si>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</si>
  <si>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аудиторних</t>
  </si>
  <si>
    <t>СРС</t>
  </si>
  <si>
    <t>всього</t>
  </si>
  <si>
    <t>у тому числі:</t>
  </si>
  <si>
    <t>Л</t>
  </si>
  <si>
    <t>ЛБ</t>
  </si>
  <si>
    <t>З</t>
  </si>
  <si>
    <t>О</t>
  </si>
  <si>
    <t>Г</t>
  </si>
  <si>
    <t>мп</t>
  </si>
  <si>
    <t xml:space="preserve"> +1 кредит</t>
  </si>
  <si>
    <t>фв</t>
  </si>
  <si>
    <t>І</t>
  </si>
  <si>
    <t>філ</t>
  </si>
  <si>
    <t>вм</t>
  </si>
  <si>
    <t>М</t>
  </si>
  <si>
    <t>м</t>
  </si>
  <si>
    <t>зміна назви</t>
  </si>
  <si>
    <t>ДЗ</t>
  </si>
  <si>
    <t>ііг</t>
  </si>
  <si>
    <t>Економічна інформатика</t>
  </si>
  <si>
    <t>Вступ до навчального процесу</t>
  </si>
  <si>
    <t>контроль</t>
  </si>
  <si>
    <t>2 семестр 18 тижнів</t>
  </si>
  <si>
    <t>самостійна робота</t>
  </si>
  <si>
    <t>лабораторні</t>
  </si>
  <si>
    <t>практичні</t>
  </si>
  <si>
    <t>можна перенести Теор. Організації</t>
  </si>
  <si>
    <t>или же поставить дисциплину на софт-скиллс</t>
  </si>
  <si>
    <t>Навчальна пратика "Вступ до фаху"</t>
  </si>
  <si>
    <t>Українська мова за професійним спрямуванням</t>
  </si>
  <si>
    <t>3 семестр 15 тижнів</t>
  </si>
  <si>
    <t xml:space="preserve">Іноземна мова </t>
  </si>
  <si>
    <t>якщо переносити Теор орг, то сюди стає інша дисц</t>
  </si>
  <si>
    <t>3,5,7,8</t>
  </si>
  <si>
    <t>ЕП</t>
  </si>
  <si>
    <t>еп</t>
  </si>
  <si>
    <t>ОА</t>
  </si>
  <si>
    <t>оа</t>
  </si>
  <si>
    <t>Правознавство та конституційне право</t>
  </si>
  <si>
    <t>В</t>
  </si>
  <si>
    <t>Трудове право / Конституційне право</t>
  </si>
  <si>
    <t>Статистика/ Електрона комерція</t>
  </si>
  <si>
    <t>4 семестр 18 тижнів</t>
  </si>
  <si>
    <t>Виробнича практика 1 (ознайомча)</t>
  </si>
  <si>
    <t>Ф</t>
  </si>
  <si>
    <t>ф</t>
  </si>
  <si>
    <t>Договірне право / Основи адміністративного права</t>
  </si>
  <si>
    <t>5 семестр 15 тижнів</t>
  </si>
  <si>
    <t>Іноземна мова (за професійним спрямуванням) / Соціологія</t>
  </si>
  <si>
    <r>
      <rPr>
        <b/>
        <sz val="10"/>
        <color rgb="FFFF0000"/>
        <rFont val="Times New Roman"/>
        <family val="1"/>
        <charset val="204"/>
      </rPr>
      <t>Іноземна мова (за професійним спрямуванням)</t>
    </r>
    <r>
      <rPr>
        <b/>
        <sz val="10"/>
        <rFont val="Times New Roman"/>
        <family val="1"/>
        <charset val="204"/>
      </rPr>
      <t xml:space="preserve"> / Політологія</t>
    </r>
  </si>
  <si>
    <t>так поставили ЕП</t>
  </si>
  <si>
    <t>2,11,13,14</t>
  </si>
  <si>
    <t>Менеджмент персоналу / Кадровий аудит</t>
  </si>
  <si>
    <t>Економіка праці та соціально-трудові відносини / Кадровий аудит</t>
  </si>
  <si>
    <t>ЕП/М</t>
  </si>
  <si>
    <t>6, 11</t>
  </si>
  <si>
    <t>6 семестр 18 тижнів</t>
  </si>
  <si>
    <t>Виробнича практика 2 (організаційна)</t>
  </si>
  <si>
    <t>Іноземна мова (за професійним спрямуванням) / Психологія управління</t>
  </si>
  <si>
    <r>
      <rPr>
        <b/>
        <sz val="10"/>
        <color rgb="FFFF0000"/>
        <rFont val="Times New Roman"/>
        <family val="1"/>
        <charset val="204"/>
      </rPr>
      <t xml:space="preserve">Іноземна мова (за професійним спрямуванням) </t>
    </r>
    <r>
      <rPr>
        <b/>
        <sz val="10"/>
        <rFont val="Times New Roman"/>
        <family val="1"/>
        <charset val="204"/>
      </rPr>
      <t>/ Соціологія</t>
    </r>
  </si>
  <si>
    <t>так у ЕП</t>
  </si>
  <si>
    <t>Управління попитом / Маркетингова політика комунікацій</t>
  </si>
  <si>
    <t>Національна економіка / Маркетингова політика комунікацій</t>
  </si>
  <si>
    <t>Контролінг / Економічний аналіз</t>
  </si>
  <si>
    <r>
      <rPr>
        <b/>
        <sz val="10"/>
        <color rgb="FFFF0000"/>
        <rFont val="Times New Roman"/>
        <family val="1"/>
        <charset val="204"/>
      </rPr>
      <t>Контролінг</t>
    </r>
    <r>
      <rPr>
        <b/>
        <sz val="10"/>
        <rFont val="Times New Roman"/>
        <family val="1"/>
        <charset val="204"/>
      </rPr>
      <t xml:space="preserve"> /Гроші та кредит</t>
    </r>
  </si>
  <si>
    <t>16, 17</t>
  </si>
  <si>
    <t>Мотиваційний  менеджмент</t>
  </si>
  <si>
    <t>7 семестр 15 тижнів</t>
  </si>
  <si>
    <t>Іноземна мова (за професійним спрямуванням) / Політологія</t>
  </si>
  <si>
    <t>2,11,123</t>
  </si>
  <si>
    <r>
      <rPr>
        <b/>
        <sz val="10"/>
        <color rgb="FFFF0000"/>
        <rFont val="Times New Roman"/>
        <family val="1"/>
        <charset val="204"/>
      </rPr>
      <t xml:space="preserve">Іноземна мова (за професійним спрямуванням) </t>
    </r>
    <r>
      <rPr>
        <b/>
        <sz val="10"/>
        <rFont val="Times New Roman"/>
        <family val="1"/>
        <charset val="204"/>
      </rPr>
      <t xml:space="preserve">/ </t>
    </r>
    <r>
      <rPr>
        <b/>
        <sz val="10"/>
        <color rgb="FFFF0000"/>
        <rFont val="Times New Roman"/>
        <family val="1"/>
        <charset val="204"/>
      </rPr>
      <t>Професійна етика</t>
    </r>
  </si>
  <si>
    <t>Міжнародний менеджмент / Самоменеджмент</t>
  </si>
  <si>
    <t>Міжнародний менеджмент / Зовнішньоекономічна діяльність підприємства</t>
  </si>
  <si>
    <t xml:space="preserve"> Зовнішньоекономічна діяльність підприємства</t>
  </si>
  <si>
    <t>Управління комерційною діяльністю / Менеджмент промислового виробництва</t>
  </si>
  <si>
    <r>
      <rPr>
        <b/>
        <sz val="10"/>
        <rFont val="Times New Roman"/>
        <family val="1"/>
        <charset val="204"/>
      </rPr>
      <t xml:space="preserve">Управління комерційною діяльністю / </t>
    </r>
    <r>
      <rPr>
        <b/>
        <sz val="10"/>
        <color rgb="FFFF0000"/>
        <rFont val="Times New Roman"/>
        <family val="1"/>
        <charset val="204"/>
      </rPr>
      <t>Менеджмент промислового виробництва</t>
    </r>
  </si>
  <si>
    <t>Корпративна соціальна відповідальність / Управління інноваціями</t>
  </si>
  <si>
    <t>Теорія проектного аналізу / Управління інноваціями</t>
  </si>
  <si>
    <t>хіоп</t>
  </si>
  <si>
    <t>8 семестр 13 тижнів</t>
  </si>
  <si>
    <t>Державна атестація</t>
  </si>
  <si>
    <t>Іноземна мова (за професійним спрямуванням) / Професійна етика</t>
  </si>
  <si>
    <t>Іноземна мова (за професійним спрямуванням) / Ділове листування іноземною мовою</t>
  </si>
  <si>
    <t xml:space="preserve">Методи прийняття управлінських рішень </t>
  </si>
  <si>
    <t>Працевлаштування та ділова кар'єра / Лідерство та організаційна поведінка</t>
  </si>
  <si>
    <t>Державне та регіональне управління / Логістика</t>
  </si>
  <si>
    <t>Моделювання в менеджменті / Ризик-менеджмент</t>
  </si>
  <si>
    <t>обовязкові</t>
  </si>
  <si>
    <t>Загальний цикл</t>
  </si>
  <si>
    <t>Професійний цикл</t>
  </si>
  <si>
    <t>1 к</t>
  </si>
  <si>
    <t>2 к</t>
  </si>
  <si>
    <t>3 к</t>
  </si>
  <si>
    <t>4 к</t>
  </si>
  <si>
    <t>кіт</t>
  </si>
  <si>
    <t>авп</t>
  </si>
  <si>
    <t>іспр</t>
  </si>
  <si>
    <t>еса</t>
  </si>
  <si>
    <t>техм</t>
  </si>
  <si>
    <t>амм</t>
  </si>
  <si>
    <t>птм</t>
  </si>
  <si>
    <t>кмсіт</t>
  </si>
  <si>
    <t>фіз</t>
  </si>
  <si>
    <t>зв</t>
  </si>
  <si>
    <t>лв</t>
  </si>
  <si>
    <t>тм</t>
  </si>
  <si>
    <t>мпф</t>
  </si>
  <si>
    <t>омт</t>
  </si>
  <si>
    <t>опм</t>
  </si>
  <si>
    <t>семестровка на 21/22 уч. год</t>
  </si>
  <si>
    <t>нова</t>
  </si>
  <si>
    <t>Економіко-математичні  моделі в управлінні</t>
  </si>
  <si>
    <r>
      <rPr>
        <sz val="10"/>
        <color rgb="FF4F6128"/>
        <rFont val="Times New Roman"/>
        <family val="1"/>
        <charset val="204"/>
      </rPr>
      <t>Статистик</t>
    </r>
    <r>
      <rPr>
        <sz val="10"/>
        <color rgb="FFFF0000"/>
        <rFont val="Times New Roman"/>
        <family val="1"/>
        <charset val="204"/>
      </rPr>
      <t xml:space="preserve">а/  </t>
    </r>
    <r>
      <rPr>
        <sz val="10"/>
        <color rgb="FFFF0000"/>
        <rFont val="Times New Roman"/>
        <family val="1"/>
        <charset val="204"/>
      </rPr>
      <t>Організація підприємницької діяльності</t>
    </r>
  </si>
  <si>
    <t>ОА/М</t>
  </si>
  <si>
    <r>
      <rPr>
        <sz val="10"/>
        <color rgb="FF4F6128"/>
        <rFont val="Times New Roman"/>
        <family val="1"/>
        <charset val="204"/>
      </rPr>
      <t>Економіка праці та соціально-трудові відносини</t>
    </r>
    <r>
      <rPr>
        <sz val="10"/>
        <rFont val="Times New Roman"/>
        <family val="1"/>
        <charset val="204"/>
      </rPr>
      <t>/ Кадровий аудит</t>
    </r>
  </si>
  <si>
    <t>уточнить у Подгоры</t>
  </si>
  <si>
    <r>
      <rPr>
        <sz val="10"/>
        <color rgb="FF4F6128"/>
        <rFont val="Times New Roman"/>
        <family val="1"/>
        <charset val="204"/>
      </rPr>
      <t>Гроші та креди</t>
    </r>
    <r>
      <rPr>
        <sz val="10"/>
        <rFont val="Times New Roman"/>
        <family val="1"/>
        <charset val="204"/>
      </rPr>
      <t>т/ Контролінг</t>
    </r>
  </si>
  <si>
    <t>Ф/М</t>
  </si>
  <si>
    <t>Договірне право / Основи адміністративного права/ Конституційне право</t>
  </si>
  <si>
    <t>Ризик менеджмент/Організація виробництва</t>
  </si>
  <si>
    <t>курс роб Менеджмент - может поменять местами с тренингом, а 0,5 кред - на опер менеджм</t>
  </si>
  <si>
    <t>Адміністративний менеджмент / Зовнішньоекономічна діяльність підприємства</t>
  </si>
  <si>
    <t>2,11,12,3</t>
  </si>
  <si>
    <r>
      <rPr>
        <sz val="10"/>
        <color rgb="FF4F6128"/>
        <rFont val="Times New Roman"/>
        <family val="1"/>
        <charset val="204"/>
      </rPr>
      <t>Іноземна мова (за професійним спрямуванням</t>
    </r>
    <r>
      <rPr>
        <sz val="10"/>
        <color rgb="FFFF0000"/>
        <rFont val="Times New Roman"/>
        <family val="1"/>
        <charset val="204"/>
      </rPr>
      <t xml:space="preserve">) </t>
    </r>
    <r>
      <rPr>
        <sz val="10"/>
        <rFont val="Times New Roman"/>
        <family val="1"/>
        <charset val="204"/>
      </rPr>
      <t>/ Професійна етика</t>
    </r>
  </si>
  <si>
    <t>Г/М</t>
  </si>
  <si>
    <r>
      <rPr>
        <sz val="10"/>
        <color rgb="FF4F6128"/>
        <rFont val="Times New Roman"/>
        <family val="1"/>
        <charset val="204"/>
      </rPr>
      <t xml:space="preserve">Безпека життєдіяльності та основи охорони праці </t>
    </r>
    <r>
      <rPr>
        <sz val="10"/>
        <rFont val="Times New Roman"/>
        <family val="1"/>
        <charset val="204"/>
      </rPr>
      <t>/  Системи технологій</t>
    </r>
  </si>
  <si>
    <t>Кваліфікаційна робота</t>
  </si>
  <si>
    <t>Державне та регіональне управління /Працевлаштування та ділова кар'єра</t>
  </si>
  <si>
    <t>Електрона комерція/ Офісний менеджмент</t>
  </si>
  <si>
    <t xml:space="preserve">Економічний аналіз </t>
  </si>
  <si>
    <t>вступ</t>
  </si>
  <si>
    <t>інформатика</t>
  </si>
  <si>
    <t>ЕММ</t>
  </si>
  <si>
    <t>філософія</t>
  </si>
  <si>
    <t>укр мова</t>
  </si>
  <si>
    <t>ін мова</t>
  </si>
  <si>
    <t>статистика</t>
  </si>
  <si>
    <t>теорія орг (кафедральна)</t>
  </si>
  <si>
    <t>Тренінг з методів прийняття управлінських рішень / Тренінг з  вибору стратегій</t>
  </si>
  <si>
    <t>1.1.14</t>
  </si>
  <si>
    <t>Моделювання та прогнозування соціально-економічних процесів</t>
  </si>
  <si>
    <t>Проєктний аналіз</t>
  </si>
  <si>
    <t>1.2.19</t>
  </si>
  <si>
    <t>1.1.15</t>
  </si>
  <si>
    <t>Основи теорій управління</t>
  </si>
  <si>
    <t>Іноземна мова (за професійним спрямуванням)</t>
  </si>
  <si>
    <t>Іноземна мова  (за професійним спрямуванням)</t>
  </si>
  <si>
    <t>C</t>
  </si>
  <si>
    <t xml:space="preserve"> Т/П</t>
  </si>
  <si>
    <t>1+90*</t>
  </si>
  <si>
    <t>5+90*</t>
  </si>
  <si>
    <t xml:space="preserve">Виробнича </t>
  </si>
  <si>
    <t>1.1.15.1</t>
  </si>
  <si>
    <t>1.1.15.2</t>
  </si>
  <si>
    <t>Вибіркова дисципліна 4 семестру №1</t>
  </si>
  <si>
    <t>Вибіркова дисципліна 4 семестру №2</t>
  </si>
  <si>
    <t>Вибіркова дисципліни 6 семестру №1</t>
  </si>
  <si>
    <t>Вибіркова дисципліни 6 семестру №2</t>
  </si>
  <si>
    <t>Вибіркова дисципліни 6 семестру №3</t>
  </si>
  <si>
    <t>Вибіркова дисципліна 7 семестру №1</t>
  </si>
  <si>
    <t>Вибіркова дисципліна 7 семестру №2</t>
  </si>
  <si>
    <t>Вибіркова дисципліна 7 семестру №3</t>
  </si>
  <si>
    <t>Вибіркова дисципліна 8 семестру №1</t>
  </si>
  <si>
    <t>Вибіркова дисципліна 8 семестру №2</t>
  </si>
  <si>
    <t>Вибіркова дисципліна 8 семестру №3</t>
  </si>
  <si>
    <t xml:space="preserve">протокол №  </t>
  </si>
  <si>
    <t>"        "    травня    2026 р.</t>
  </si>
  <si>
    <t>В.о. ректора ______________________</t>
  </si>
  <si>
    <t xml:space="preserve">                   (Томашевський Р.С.)</t>
  </si>
  <si>
    <t xml:space="preserve">Позначення: Т – теоретичне навчання;  З - заліковий тиждень;  С – екзаменаційна сесія; П – практика; К – канікули; Д– виконання кваліфікаційної роботи; А – атестація </t>
  </si>
  <si>
    <t xml:space="preserve">Основи національного спротиву* </t>
  </si>
  <si>
    <t xml:space="preserve">  * Для осіб, які відповідно до  Закону України "Про основи національного спротиву" звільняються від вивчення дисципліни "Основи національного спротиву", забезпечується можливість особистого вибору додаткових освітніх компонентів в обсязі, передбаченому для вивчення цієї навчальної дисципліни</t>
  </si>
  <si>
    <t>В.о. директора СЕННІ</t>
  </si>
  <si>
    <t>І. П. Фоміченко</t>
  </si>
  <si>
    <t>В.о. зав. кафедри</t>
  </si>
  <si>
    <t>В. О. Шашко</t>
  </si>
  <si>
    <t>О.О. Волошина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</si>
</sst>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_-;\-* #,##0_-;\ &quot;&quot;_-;_-@"/>
    <numFmt numFmtId="165" formatCode="#,##0_-;\-* #,##0_-;\ _-;_-@"/>
    <numFmt numFmtId="166" formatCode="#,##0;\-* #,##0_-;\ &quot;&quot;_-;_-@"/>
    <numFmt numFmtId="167" formatCode="0.0"/>
    <numFmt numFmtId="168" formatCode="#,##0.0;\-* #,##0.0_-;\ &quot;&quot;_-;_-@"/>
    <numFmt numFmtId="169" formatCode="#,##0.0_ ;\-#,##0.0\ "/>
    <numFmt numFmtId="170" formatCode="#,##0.0_-;\-* #,##0.0_-;\ &quot;&quot;_-;_-@"/>
    <numFmt numFmtId="171" formatCode="#,##0.00_ ;\-#,##0.00\ "/>
    <numFmt numFmtId="172" formatCode="#,##0.0_-;\-* #,##0.0_-;\ _-;_-@"/>
    <numFmt numFmtId="173" formatCode="#,##0_ ;\-#,##0\ "/>
  </numFmts>
  <fonts count="50">
    <font>
      <sz val="11"/>
      <color rgb="FF000000"/>
      <name val="Calibri"/>
      <scheme val="minor"/>
    </font>
    <font>
      <sz val="11"/>
      <color theme="1"/>
      <name val="Calibri"/>
      <family val="2"/>
      <charset val="204"/>
      <scheme val="minor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name val="Calibri"/>
      <family val="2"/>
      <charset val="204"/>
    </font>
    <font>
      <b/>
      <sz val="20"/>
      <name val="Times New Roman"/>
      <family val="1"/>
      <charset val="204"/>
    </font>
    <font>
      <sz val="20"/>
      <name val="Arimo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Arimo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"/>
      <family val="2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name val="Arimo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2"/>
      <color rgb="FFFF0000"/>
      <name val="Times New Roman"/>
      <family val="1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2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1"/>
      <name val="Calibri"/>
      <family val="2"/>
      <charset val="204"/>
    </font>
    <font>
      <sz val="18"/>
      <name val="Calibri"/>
      <family val="2"/>
      <charset val="204"/>
    </font>
    <font>
      <b/>
      <sz val="10"/>
      <color rgb="FFFF0000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2"/>
      <name val="Calibri"/>
      <family val="2"/>
      <charset val="204"/>
    </font>
    <font>
      <sz val="16"/>
      <color rgb="FFFF0000"/>
      <name val="Times New Roman"/>
      <family val="1"/>
      <charset val="204"/>
    </font>
    <font>
      <sz val="11"/>
      <color rgb="FF4F6128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0"/>
      <color rgb="FF4F6128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name val="Arial Cyr"/>
      <family val="2"/>
      <charset val="204"/>
    </font>
    <font>
      <sz val="10"/>
      <name val="Calibri"/>
      <family val="2"/>
      <charset val="204"/>
    </font>
    <font>
      <b/>
      <sz val="9"/>
      <name val="Times New Roman"/>
      <family val="1"/>
      <charset val="204"/>
    </font>
    <font>
      <sz val="9"/>
      <name val="Calibri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C6D9F0"/>
        <bgColor rgb="FFC6D9F0"/>
      </patternFill>
    </fill>
    <fill>
      <patternFill patternType="solid">
        <fgColor rgb="FF00B0F0"/>
        <bgColor rgb="FF00B0F0"/>
      </patternFill>
    </fill>
    <fill>
      <patternFill patternType="solid">
        <fgColor rgb="FFFBD4B4"/>
        <bgColor rgb="FFFBD4B4"/>
      </patternFill>
    </fill>
    <fill>
      <patternFill patternType="solid">
        <fgColor rgb="FFFFC000"/>
        <bgColor rgb="FFFFC000"/>
      </patternFill>
    </fill>
    <fill>
      <patternFill patternType="solid">
        <fgColor rgb="FF8DB3E2"/>
        <bgColor rgb="FF8DB3E2"/>
      </patternFill>
    </fill>
    <fill>
      <patternFill patternType="solid">
        <fgColor rgb="FFFF0000"/>
        <bgColor rgb="FFFF0000"/>
      </patternFill>
    </fill>
    <fill>
      <patternFill patternType="solid">
        <fgColor rgb="FF00B050"/>
        <bgColor rgb="FF00B050"/>
      </patternFill>
    </fill>
    <fill>
      <patternFill patternType="solid">
        <fgColor rgb="FF548DD4"/>
        <bgColor rgb="FF548DD4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indexed="64"/>
      </patternFill>
    </fill>
  </fills>
  <borders count="133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116"/>
  </cellStyleXfs>
  <cellXfs count="97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center" wrapText="1"/>
    </xf>
    <xf numFmtId="0" fontId="7" fillId="0" borderId="0" xfId="0" applyFont="1" applyAlignment="1">
      <alignment horizontal="left" wrapText="1"/>
    </xf>
    <xf numFmtId="0" fontId="6" fillId="0" borderId="0" xfId="0" applyFont="1"/>
    <xf numFmtId="0" fontId="10" fillId="0" borderId="0" xfId="0" applyFont="1"/>
    <xf numFmtId="0" fontId="12" fillId="0" borderId="0" xfId="0" applyFont="1" applyAlignment="1">
      <alignment wrapText="1"/>
    </xf>
    <xf numFmtId="0" fontId="14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10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0" fontId="4" fillId="0" borderId="39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49" fontId="21" fillId="0" borderId="2" xfId="0" applyNumberFormat="1" applyFont="1" applyBorder="1" applyAlignment="1">
      <alignment horizontal="center" vertical="center"/>
    </xf>
    <xf numFmtId="49" fontId="21" fillId="0" borderId="10" xfId="0" applyNumberFormat="1" applyFont="1" applyBorder="1" applyAlignment="1">
      <alignment vertical="center" wrapText="1"/>
    </xf>
    <xf numFmtId="0" fontId="21" fillId="0" borderId="11" xfId="0" applyFont="1" applyBorder="1" applyAlignment="1">
      <alignment horizontal="center" vertical="center" wrapText="1"/>
    </xf>
    <xf numFmtId="49" fontId="21" fillId="0" borderId="12" xfId="0" applyNumberFormat="1" applyFont="1" applyBorder="1" applyAlignment="1">
      <alignment horizontal="center" vertical="center" wrapText="1"/>
    </xf>
    <xf numFmtId="49" fontId="21" fillId="0" borderId="14" xfId="0" applyNumberFormat="1" applyFont="1" applyBorder="1" applyAlignment="1">
      <alignment horizontal="center" vertical="center" wrapText="1"/>
    </xf>
    <xf numFmtId="164" fontId="21" fillId="0" borderId="13" xfId="0" applyNumberFormat="1" applyFont="1" applyBorder="1" applyAlignment="1">
      <alignment horizontal="center" vertical="center" wrapText="1"/>
    </xf>
    <xf numFmtId="167" fontId="21" fillId="0" borderId="4" xfId="0" applyNumberFormat="1" applyFont="1" applyBorder="1" applyAlignment="1">
      <alignment horizontal="center" vertical="center"/>
    </xf>
    <xf numFmtId="1" fontId="21" fillId="0" borderId="2" xfId="0" applyNumberFormat="1" applyFont="1" applyBorder="1" applyAlignment="1">
      <alignment horizontal="center" vertical="center"/>
    </xf>
    <xf numFmtId="1" fontId="21" fillId="0" borderId="11" xfId="0" applyNumberFormat="1" applyFont="1" applyBorder="1" applyAlignment="1">
      <alignment horizontal="center" vertical="center"/>
    </xf>
    <xf numFmtId="1" fontId="21" fillId="0" borderId="12" xfId="0" applyNumberFormat="1" applyFont="1" applyBorder="1" applyAlignment="1">
      <alignment horizontal="center" vertical="center"/>
    </xf>
    <xf numFmtId="1" fontId="21" fillId="0" borderId="1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49" fontId="4" fillId="0" borderId="66" xfId="0" applyNumberFormat="1" applyFont="1" applyBorder="1" applyAlignment="1">
      <alignment horizontal="center" vertical="center"/>
    </xf>
    <xf numFmtId="49" fontId="4" fillId="0" borderId="16" xfId="0" applyNumberFormat="1" applyFont="1" applyBorder="1" applyAlignment="1">
      <alignment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164" fontId="21" fillId="0" borderId="19" xfId="0" applyNumberFormat="1" applyFont="1" applyBorder="1" applyAlignment="1">
      <alignment horizontal="center" vertical="center" wrapText="1"/>
    </xf>
    <xf numFmtId="167" fontId="4" fillId="0" borderId="44" xfId="0" applyNumberFormat="1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49" fontId="21" fillId="0" borderId="20" xfId="0" applyNumberFormat="1" applyFont="1" applyBorder="1" applyAlignment="1">
      <alignment horizontal="center" vertical="center" wrapText="1"/>
    </xf>
    <xf numFmtId="164" fontId="4" fillId="0" borderId="17" xfId="0" applyNumberFormat="1" applyFont="1" applyBorder="1" applyAlignment="1">
      <alignment vertical="center"/>
    </xf>
    <xf numFmtId="164" fontId="4" fillId="0" borderId="19" xfId="0" applyNumberFormat="1" applyFont="1" applyBorder="1" applyAlignment="1">
      <alignment vertical="center"/>
    </xf>
    <xf numFmtId="49" fontId="21" fillId="0" borderId="18" xfId="0" applyNumberFormat="1" applyFont="1" applyBorder="1" applyAlignment="1">
      <alignment horizontal="center" vertical="center" wrapText="1"/>
    </xf>
    <xf numFmtId="49" fontId="21" fillId="0" borderId="66" xfId="0" applyNumberFormat="1" applyFont="1" applyBorder="1" applyAlignment="1">
      <alignment horizontal="center" vertical="center"/>
    </xf>
    <xf numFmtId="49" fontId="22" fillId="0" borderId="16" xfId="0" applyNumberFormat="1" applyFont="1" applyBorder="1" applyAlignment="1">
      <alignment vertical="center" wrapText="1"/>
    </xf>
    <xf numFmtId="167" fontId="21" fillId="0" borderId="67" xfId="0" applyNumberFormat="1" applyFont="1" applyBorder="1" applyAlignment="1">
      <alignment horizontal="center" vertical="center"/>
    </xf>
    <xf numFmtId="1" fontId="21" fillId="0" borderId="68" xfId="0" applyNumberFormat="1" applyFont="1" applyBorder="1" applyAlignment="1">
      <alignment horizontal="center" vertical="center"/>
    </xf>
    <xf numFmtId="1" fontId="21" fillId="0" borderId="17" xfId="0" applyNumberFormat="1" applyFont="1" applyBorder="1" applyAlignment="1">
      <alignment horizontal="center" vertical="center"/>
    </xf>
    <xf numFmtId="1" fontId="21" fillId="0" borderId="18" xfId="0" applyNumberFormat="1" applyFont="1" applyBorder="1" applyAlignment="1">
      <alignment horizontal="center" vertical="center"/>
    </xf>
    <xf numFmtId="1" fontId="21" fillId="0" borderId="19" xfId="0" applyNumberFormat="1" applyFont="1" applyBorder="1" applyAlignment="1">
      <alignment horizontal="center" vertical="center"/>
    </xf>
    <xf numFmtId="49" fontId="4" fillId="0" borderId="64" xfId="0" applyNumberFormat="1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left" vertical="center" wrapText="1"/>
    </xf>
    <xf numFmtId="49" fontId="23" fillId="0" borderId="18" xfId="0" applyNumberFormat="1" applyFont="1" applyBorder="1" applyAlignment="1">
      <alignment horizontal="center" vertical="center" wrapText="1"/>
    </xf>
    <xf numFmtId="165" fontId="21" fillId="0" borderId="19" xfId="0" applyNumberFormat="1" applyFont="1" applyBorder="1" applyAlignment="1">
      <alignment horizontal="center" vertical="center" wrapText="1"/>
    </xf>
    <xf numFmtId="165" fontId="4" fillId="0" borderId="19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vertical="center"/>
    </xf>
    <xf numFmtId="0" fontId="4" fillId="0" borderId="3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164" fontId="24" fillId="0" borderId="0" xfId="0" applyNumberFormat="1" applyFont="1" applyAlignment="1">
      <alignment vertical="center"/>
    </xf>
    <xf numFmtId="165" fontId="4" fillId="0" borderId="17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49" fontId="21" fillId="2" borderId="16" xfId="0" applyNumberFormat="1" applyFont="1" applyFill="1" applyBorder="1" applyAlignment="1">
      <alignment horizontal="left" vertical="center" wrapText="1"/>
    </xf>
    <xf numFmtId="164" fontId="21" fillId="0" borderId="19" xfId="0" applyNumberFormat="1" applyFont="1" applyBorder="1" applyAlignment="1">
      <alignment horizontal="center" vertical="center"/>
    </xf>
    <xf numFmtId="168" fontId="21" fillId="0" borderId="44" xfId="0" applyNumberFormat="1" applyFont="1" applyBorder="1" applyAlignment="1">
      <alignment horizontal="center" vertical="center"/>
    </xf>
    <xf numFmtId="0" fontId="21" fillId="0" borderId="66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164" fontId="4" fillId="0" borderId="19" xfId="0" applyNumberFormat="1" applyFont="1" applyBorder="1" applyAlignment="1">
      <alignment horizontal="center" vertical="center"/>
    </xf>
    <xf numFmtId="49" fontId="21" fillId="0" borderId="16" xfId="0" applyNumberFormat="1" applyFont="1" applyBorder="1" applyAlignment="1">
      <alignment horizontal="left" vertical="center" wrapText="1"/>
    </xf>
    <xf numFmtId="166" fontId="25" fillId="0" borderId="19" xfId="0" applyNumberFormat="1" applyFont="1" applyBorder="1" applyAlignment="1">
      <alignment horizontal="center" vertical="center"/>
    </xf>
    <xf numFmtId="164" fontId="21" fillId="0" borderId="0" xfId="0" applyNumberFormat="1" applyFont="1" applyAlignment="1">
      <alignment vertical="center"/>
    </xf>
    <xf numFmtId="49" fontId="21" fillId="0" borderId="16" xfId="0" applyNumberFormat="1" applyFont="1" applyBorder="1" applyAlignment="1">
      <alignment vertical="center" wrapText="1"/>
    </xf>
    <xf numFmtId="164" fontId="21" fillId="0" borderId="17" xfId="0" applyNumberFormat="1" applyFont="1" applyBorder="1" applyAlignment="1">
      <alignment horizontal="center" vertical="center"/>
    </xf>
    <xf numFmtId="49" fontId="21" fillId="0" borderId="64" xfId="0" applyNumberFormat="1" applyFont="1" applyBorder="1" applyAlignment="1">
      <alignment horizontal="center" vertical="center"/>
    </xf>
    <xf numFmtId="168" fontId="21" fillId="0" borderId="65" xfId="0" applyNumberFormat="1" applyFont="1" applyBorder="1" applyAlignment="1">
      <alignment horizontal="center" vertical="center"/>
    </xf>
    <xf numFmtId="49" fontId="21" fillId="0" borderId="69" xfId="0" applyNumberFormat="1" applyFont="1" applyBorder="1" applyAlignment="1">
      <alignment vertical="center" wrapText="1"/>
    </xf>
    <xf numFmtId="164" fontId="21" fillId="0" borderId="6" xfId="0" applyNumberFormat="1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64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21" fillId="0" borderId="22" xfId="0" applyNumberFormat="1" applyFont="1" applyBorder="1" applyAlignment="1">
      <alignment vertical="center" wrapText="1"/>
    </xf>
    <xf numFmtId="164" fontId="21" fillId="0" borderId="23" xfId="0" applyNumberFormat="1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168" fontId="21" fillId="0" borderId="30" xfId="0" applyNumberFormat="1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62" xfId="0" applyFont="1" applyBorder="1" applyAlignment="1">
      <alignment horizontal="center" vertical="center" wrapText="1"/>
    </xf>
    <xf numFmtId="0" fontId="21" fillId="0" borderId="63" xfId="0" applyFont="1" applyBorder="1" applyAlignment="1">
      <alignment horizontal="center" vertical="center" wrapText="1"/>
    </xf>
    <xf numFmtId="0" fontId="21" fillId="0" borderId="60" xfId="0" applyFont="1" applyBorder="1" applyAlignment="1">
      <alignment horizontal="center" vertical="center" wrapText="1"/>
    </xf>
    <xf numFmtId="167" fontId="22" fillId="0" borderId="60" xfId="0" applyNumberFormat="1" applyFont="1" applyBorder="1" applyAlignment="1">
      <alignment horizontal="center" vertical="center" wrapText="1"/>
    </xf>
    <xf numFmtId="1" fontId="22" fillId="0" borderId="60" xfId="0" applyNumberFormat="1" applyFont="1" applyBorder="1" applyAlignment="1">
      <alignment horizontal="center" vertical="center" wrapText="1"/>
    </xf>
    <xf numFmtId="1" fontId="22" fillId="0" borderId="56" xfId="0" applyNumberFormat="1" applyFont="1" applyBorder="1" applyAlignment="1">
      <alignment horizontal="center" vertical="center" wrapText="1"/>
    </xf>
    <xf numFmtId="1" fontId="22" fillId="0" borderId="63" xfId="0" applyNumberFormat="1" applyFont="1" applyBorder="1" applyAlignment="1">
      <alignment horizontal="center" vertical="center" wrapText="1"/>
    </xf>
    <xf numFmtId="49" fontId="21" fillId="0" borderId="10" xfId="0" applyNumberFormat="1" applyFont="1" applyBorder="1" applyAlignment="1">
      <alignment horizontal="center" vertical="center"/>
    </xf>
    <xf numFmtId="49" fontId="21" fillId="0" borderId="3" xfId="0" applyNumberFormat="1" applyFont="1" applyBorder="1" applyAlignment="1">
      <alignment horizontal="left" vertical="center" wrapText="1"/>
    </xf>
    <xf numFmtId="49" fontId="21" fillId="0" borderId="11" xfId="0" applyNumberFormat="1" applyFont="1" applyBorder="1" applyAlignment="1">
      <alignment horizontal="center" vertical="center"/>
    </xf>
    <xf numFmtId="49" fontId="21" fillId="0" borderId="12" xfId="0" applyNumberFormat="1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169" fontId="21" fillId="0" borderId="10" xfId="0" applyNumberFormat="1" applyFont="1" applyBorder="1" applyAlignment="1">
      <alignment horizontal="center" vertical="center"/>
    </xf>
    <xf numFmtId="1" fontId="21" fillId="0" borderId="11" xfId="0" applyNumberFormat="1" applyFont="1" applyBorder="1" applyAlignment="1">
      <alignment horizontal="center" vertical="center" wrapText="1"/>
    </xf>
    <xf numFmtId="1" fontId="21" fillId="0" borderId="13" xfId="0" applyNumberFormat="1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49" fontId="21" fillId="0" borderId="16" xfId="0" applyNumberFormat="1" applyFont="1" applyBorder="1" applyAlignment="1">
      <alignment horizontal="center" vertical="center"/>
    </xf>
    <xf numFmtId="49" fontId="21" fillId="0" borderId="44" xfId="0" applyNumberFormat="1" applyFont="1" applyBorder="1" applyAlignment="1">
      <alignment horizontal="left" vertical="center" wrapText="1"/>
    </xf>
    <xf numFmtId="49" fontId="21" fillId="0" borderId="44" xfId="0" applyNumberFormat="1" applyFont="1" applyBorder="1" applyAlignment="1">
      <alignment vertical="center" wrapText="1"/>
    </xf>
    <xf numFmtId="166" fontId="21" fillId="0" borderId="38" xfId="0" applyNumberFormat="1" applyFont="1" applyBorder="1" applyAlignment="1">
      <alignment horizontal="center" vertical="center"/>
    </xf>
    <xf numFmtId="166" fontId="21" fillId="0" borderId="17" xfId="0" applyNumberFormat="1" applyFont="1" applyBorder="1" applyAlignment="1">
      <alignment horizontal="center" vertical="center"/>
    </xf>
    <xf numFmtId="166" fontId="21" fillId="0" borderId="18" xfId="0" applyNumberFormat="1" applyFont="1" applyBorder="1" applyAlignment="1">
      <alignment horizontal="center" vertical="center"/>
    </xf>
    <xf numFmtId="166" fontId="21" fillId="0" borderId="19" xfId="0" applyNumberFormat="1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49" fontId="4" fillId="0" borderId="38" xfId="0" applyNumberFormat="1" applyFont="1" applyBorder="1" applyAlignment="1">
      <alignment vertical="center" wrapText="1"/>
    </xf>
    <xf numFmtId="1" fontId="4" fillId="0" borderId="17" xfId="0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vertical="center"/>
    </xf>
    <xf numFmtId="168" fontId="4" fillId="0" borderId="65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49" fontId="4" fillId="0" borderId="19" xfId="0" applyNumberFormat="1" applyFont="1" applyBorder="1" applyAlignment="1">
      <alignment vertical="center" wrapText="1"/>
    </xf>
    <xf numFmtId="49" fontId="21" fillId="0" borderId="69" xfId="0" applyNumberFormat="1" applyFont="1" applyBorder="1" applyAlignment="1">
      <alignment horizontal="center" vertical="center"/>
    </xf>
    <xf numFmtId="167" fontId="21" fillId="0" borderId="60" xfId="0" applyNumberFormat="1" applyFont="1" applyBorder="1" applyAlignment="1">
      <alignment horizontal="center" vertical="center" wrapText="1"/>
    </xf>
    <xf numFmtId="1" fontId="21" fillId="0" borderId="60" xfId="0" applyNumberFormat="1" applyFont="1" applyBorder="1" applyAlignment="1">
      <alignment horizontal="center" vertical="center" wrapText="1"/>
    </xf>
    <xf numFmtId="1" fontId="21" fillId="0" borderId="63" xfId="0" applyNumberFormat="1" applyFont="1" applyBorder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166" fontId="26" fillId="0" borderId="13" xfId="0" applyNumberFormat="1" applyFont="1" applyBorder="1" applyAlignment="1">
      <alignment horizontal="center" vertical="center"/>
    </xf>
    <xf numFmtId="167" fontId="21" fillId="0" borderId="10" xfId="0" applyNumberFormat="1" applyFont="1" applyBorder="1" applyAlignment="1">
      <alignment horizontal="center" vertical="center"/>
    </xf>
    <xf numFmtId="1" fontId="21" fillId="0" borderId="2" xfId="0" applyNumberFormat="1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167" fontId="21" fillId="0" borderId="15" xfId="0" applyNumberFormat="1" applyFont="1" applyBorder="1" applyAlignment="1">
      <alignment horizontal="center" vertical="center"/>
    </xf>
    <xf numFmtId="1" fontId="21" fillId="0" borderId="3" xfId="0" applyNumberFormat="1" applyFont="1" applyBorder="1" applyAlignment="1">
      <alignment horizontal="center" vertical="center"/>
    </xf>
    <xf numFmtId="167" fontId="21" fillId="0" borderId="11" xfId="0" applyNumberFormat="1" applyFont="1" applyBorder="1" applyAlignment="1">
      <alignment horizontal="center" vertical="center"/>
    </xf>
    <xf numFmtId="167" fontId="21" fillId="0" borderId="3" xfId="0" applyNumberFormat="1" applyFont="1" applyBorder="1" applyAlignment="1">
      <alignment horizontal="center" vertical="center"/>
    </xf>
    <xf numFmtId="0" fontId="21" fillId="0" borderId="70" xfId="0" applyFont="1" applyBorder="1" applyAlignment="1">
      <alignment horizontal="left" vertical="center" wrapText="1"/>
    </xf>
    <xf numFmtId="0" fontId="4" fillId="0" borderId="71" xfId="0" applyFont="1" applyBorder="1" applyAlignment="1">
      <alignment horizontal="center" vertical="center" wrapText="1"/>
    </xf>
    <xf numFmtId="0" fontId="4" fillId="0" borderId="72" xfId="0" applyFont="1" applyBorder="1" applyAlignment="1">
      <alignment horizontal="center" vertical="center" wrapText="1"/>
    </xf>
    <xf numFmtId="166" fontId="26" fillId="0" borderId="73" xfId="0" applyNumberFormat="1" applyFont="1" applyBorder="1" applyAlignment="1">
      <alignment horizontal="center" vertical="center"/>
    </xf>
    <xf numFmtId="167" fontId="21" fillId="0" borderId="70" xfId="0" applyNumberFormat="1" applyFont="1" applyBorder="1" applyAlignment="1">
      <alignment horizontal="center" vertical="center"/>
    </xf>
    <xf numFmtId="1" fontId="21" fillId="0" borderId="66" xfId="0" applyNumberFormat="1" applyFont="1" applyBorder="1" applyAlignment="1">
      <alignment horizontal="center" vertical="center" wrapText="1"/>
    </xf>
    <xf numFmtId="1" fontId="21" fillId="0" borderId="19" xfId="0" applyNumberFormat="1" applyFont="1" applyBorder="1" applyAlignment="1">
      <alignment horizontal="center" vertical="center" wrapText="1"/>
    </xf>
    <xf numFmtId="167" fontId="21" fillId="0" borderId="37" xfId="0" applyNumberFormat="1" applyFont="1" applyBorder="1" applyAlignment="1">
      <alignment horizontal="center" vertical="center"/>
    </xf>
    <xf numFmtId="167" fontId="21" fillId="0" borderId="36" xfId="0" applyNumberFormat="1" applyFont="1" applyBorder="1" applyAlignment="1">
      <alignment horizontal="center" vertical="center"/>
    </xf>
    <xf numFmtId="1" fontId="21" fillId="0" borderId="73" xfId="0" applyNumberFormat="1" applyFont="1" applyBorder="1" applyAlignment="1">
      <alignment horizontal="center" vertical="center"/>
    </xf>
    <xf numFmtId="167" fontId="21" fillId="0" borderId="71" xfId="0" applyNumberFormat="1" applyFont="1" applyBorder="1" applyAlignment="1">
      <alignment horizontal="center" vertical="center"/>
    </xf>
    <xf numFmtId="0" fontId="21" fillId="0" borderId="16" xfId="0" applyFont="1" applyBorder="1" applyAlignment="1">
      <alignment horizontal="left" vertical="center" wrapText="1"/>
    </xf>
    <xf numFmtId="166" fontId="26" fillId="0" borderId="19" xfId="0" applyNumberFormat="1" applyFont="1" applyBorder="1" applyAlignment="1">
      <alignment horizontal="center" vertical="center"/>
    </xf>
    <xf numFmtId="167" fontId="21" fillId="0" borderId="16" xfId="0" applyNumberFormat="1" applyFont="1" applyBorder="1" applyAlignment="1">
      <alignment horizontal="center" vertical="center"/>
    </xf>
    <xf numFmtId="0" fontId="21" fillId="0" borderId="69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 wrapText="1"/>
    </xf>
    <xf numFmtId="166" fontId="26" fillId="0" borderId="8" xfId="0" applyNumberFormat="1" applyFont="1" applyBorder="1" applyAlignment="1">
      <alignment horizontal="center" vertical="center"/>
    </xf>
    <xf numFmtId="167" fontId="21" fillId="0" borderId="22" xfId="0" applyNumberFormat="1" applyFont="1" applyBorder="1" applyAlignment="1">
      <alignment horizontal="center" vertical="center"/>
    </xf>
    <xf numFmtId="1" fontId="21" fillId="0" borderId="28" xfId="0" applyNumberFormat="1" applyFont="1" applyBorder="1" applyAlignment="1">
      <alignment horizontal="center" vertical="center"/>
    </xf>
    <xf numFmtId="1" fontId="21" fillId="0" borderId="25" xfId="0" applyNumberFormat="1" applyFont="1" applyBorder="1" applyAlignment="1">
      <alignment horizontal="center" vertical="center" wrapText="1"/>
    </xf>
    <xf numFmtId="167" fontId="21" fillId="0" borderId="21" xfId="0" applyNumberFormat="1" applyFont="1" applyBorder="1" applyAlignment="1">
      <alignment horizontal="center" vertical="center"/>
    </xf>
    <xf numFmtId="167" fontId="21" fillId="0" borderId="38" xfId="0" applyNumberFormat="1" applyFont="1" applyBorder="1" applyAlignment="1">
      <alignment horizontal="center" vertical="center"/>
    </xf>
    <xf numFmtId="167" fontId="21" fillId="0" borderId="17" xfId="0" applyNumberFormat="1" applyFont="1" applyBorder="1" applyAlignment="1">
      <alignment horizontal="center" vertical="center"/>
    </xf>
    <xf numFmtId="167" fontId="21" fillId="0" borderId="0" xfId="0" applyNumberFormat="1" applyFont="1" applyAlignment="1">
      <alignment horizontal="center" vertical="center"/>
    </xf>
    <xf numFmtId="1" fontId="21" fillId="0" borderId="42" xfId="0" applyNumberFormat="1" applyFont="1" applyBorder="1" applyAlignment="1">
      <alignment horizontal="center" vertical="center"/>
    </xf>
    <xf numFmtId="1" fontId="21" fillId="0" borderId="43" xfId="0" applyNumberFormat="1" applyFont="1" applyBorder="1" applyAlignment="1">
      <alignment horizontal="center" vertical="center"/>
    </xf>
    <xf numFmtId="166" fontId="21" fillId="0" borderId="3" xfId="0" applyNumberFormat="1" applyFont="1" applyBorder="1" applyAlignment="1">
      <alignment horizontal="left" vertical="center" wrapText="1"/>
    </xf>
    <xf numFmtId="166" fontId="4" fillId="0" borderId="11" xfId="0" applyNumberFormat="1" applyFont="1" applyBorder="1" applyAlignment="1">
      <alignment horizontal="center" vertical="center"/>
    </xf>
    <xf numFmtId="166" fontId="4" fillId="0" borderId="12" xfId="0" applyNumberFormat="1" applyFont="1" applyBorder="1" applyAlignment="1">
      <alignment horizontal="center" vertical="center"/>
    </xf>
    <xf numFmtId="166" fontId="4" fillId="0" borderId="14" xfId="0" applyNumberFormat="1" applyFont="1" applyBorder="1" applyAlignment="1">
      <alignment horizontal="center" vertical="center"/>
    </xf>
    <xf numFmtId="167" fontId="21" fillId="0" borderId="2" xfId="0" applyNumberFormat="1" applyFont="1" applyBorder="1" applyAlignment="1">
      <alignment horizontal="center" vertical="center"/>
    </xf>
    <xf numFmtId="166" fontId="21" fillId="0" borderId="2" xfId="0" applyNumberFormat="1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top" wrapText="1"/>
    </xf>
    <xf numFmtId="166" fontId="21" fillId="0" borderId="13" xfId="0" applyNumberFormat="1" applyFont="1" applyBorder="1" applyAlignment="1">
      <alignment horizontal="center" vertical="center" wrapText="1"/>
    </xf>
    <xf numFmtId="0" fontId="21" fillId="0" borderId="15" xfId="0" applyFont="1" applyBorder="1" applyAlignment="1">
      <alignment horizontal="left" vertical="top" wrapText="1"/>
    </xf>
    <xf numFmtId="0" fontId="21" fillId="0" borderId="3" xfId="0" applyFont="1" applyBorder="1" applyAlignment="1">
      <alignment horizontal="left" vertical="top" wrapText="1"/>
    </xf>
    <xf numFmtId="0" fontId="21" fillId="0" borderId="14" xfId="0" applyFont="1" applyBorder="1" applyAlignment="1">
      <alignment horizontal="left" vertical="top" wrapText="1"/>
    </xf>
    <xf numFmtId="0" fontId="21" fillId="0" borderId="11" xfId="0" applyFont="1" applyBorder="1" applyAlignment="1">
      <alignment horizontal="left" vertical="top" wrapText="1"/>
    </xf>
    <xf numFmtId="0" fontId="21" fillId="0" borderId="13" xfId="0" applyFont="1" applyBorder="1" applyAlignment="1">
      <alignment horizontal="left" vertical="top" wrapText="1"/>
    </xf>
    <xf numFmtId="49" fontId="21" fillId="0" borderId="22" xfId="0" applyNumberFormat="1" applyFont="1" applyBorder="1" applyAlignment="1">
      <alignment horizontal="center" vertical="center"/>
    </xf>
    <xf numFmtId="166" fontId="21" fillId="0" borderId="29" xfId="0" applyNumberFormat="1" applyFont="1" applyBorder="1" applyAlignment="1">
      <alignment horizontal="left" vertical="center" wrapText="1"/>
    </xf>
    <xf numFmtId="166" fontId="4" fillId="0" borderId="23" xfId="0" applyNumberFormat="1" applyFont="1" applyBorder="1" applyAlignment="1">
      <alignment horizontal="center" vertical="center"/>
    </xf>
    <xf numFmtId="166" fontId="4" fillId="0" borderId="24" xfId="0" applyNumberFormat="1" applyFont="1" applyBorder="1" applyAlignment="1">
      <alignment horizontal="center" vertical="center"/>
    </xf>
    <xf numFmtId="166" fontId="4" fillId="0" borderId="26" xfId="0" applyNumberFormat="1" applyFont="1" applyBorder="1" applyAlignment="1">
      <alignment horizontal="center" vertical="center"/>
    </xf>
    <xf numFmtId="167" fontId="21" fillId="0" borderId="28" xfId="0" applyNumberFormat="1" applyFont="1" applyBorder="1" applyAlignment="1">
      <alignment horizontal="center" vertical="center"/>
    </xf>
    <xf numFmtId="166" fontId="21" fillId="0" borderId="28" xfId="0" applyNumberFormat="1" applyFont="1" applyBorder="1" applyAlignment="1">
      <alignment horizontal="center" vertical="center"/>
    </xf>
    <xf numFmtId="0" fontId="21" fillId="0" borderId="24" xfId="0" applyFont="1" applyBorder="1" applyAlignment="1">
      <alignment horizontal="left" vertical="top" wrapText="1"/>
    </xf>
    <xf numFmtId="166" fontId="21" fillId="0" borderId="25" xfId="0" applyNumberFormat="1" applyFont="1" applyBorder="1" applyAlignment="1">
      <alignment horizontal="center" vertical="center" wrapText="1"/>
    </xf>
    <xf numFmtId="0" fontId="21" fillId="0" borderId="27" xfId="0" applyFont="1" applyBorder="1" applyAlignment="1">
      <alignment horizontal="left" vertical="top" wrapText="1"/>
    </xf>
    <xf numFmtId="0" fontId="21" fillId="0" borderId="29" xfId="0" applyFont="1" applyBorder="1" applyAlignment="1">
      <alignment horizontal="left" vertical="top" wrapText="1"/>
    </xf>
    <xf numFmtId="0" fontId="21" fillId="0" borderId="26" xfId="0" applyFont="1" applyBorder="1" applyAlignment="1">
      <alignment horizontal="left" vertical="top" wrapText="1"/>
    </xf>
    <xf numFmtId="0" fontId="21" fillId="0" borderId="23" xfId="0" applyFont="1" applyBorder="1" applyAlignment="1">
      <alignment horizontal="left" vertical="top" wrapText="1"/>
    </xf>
    <xf numFmtId="0" fontId="21" fillId="0" borderId="25" xfId="0" applyFont="1" applyBorder="1" applyAlignment="1">
      <alignment horizontal="left" vertical="top" wrapText="1"/>
    </xf>
    <xf numFmtId="167" fontId="21" fillId="0" borderId="56" xfId="0" applyNumberFormat="1" applyFont="1" applyBorder="1" applyAlignment="1">
      <alignment horizontal="center" vertical="center"/>
    </xf>
    <xf numFmtId="1" fontId="21" fillId="0" borderId="56" xfId="0" applyNumberFormat="1" applyFont="1" applyBorder="1" applyAlignment="1">
      <alignment horizontal="center" vertical="center"/>
    </xf>
    <xf numFmtId="167" fontId="21" fillId="0" borderId="42" xfId="0" applyNumberFormat="1" applyFont="1" applyBorder="1" applyAlignment="1">
      <alignment horizontal="center" vertical="center" wrapText="1"/>
    </xf>
    <xf numFmtId="1" fontId="21" fillId="0" borderId="4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68" fontId="4" fillId="0" borderId="10" xfId="0" applyNumberFormat="1" applyFont="1" applyBorder="1" applyAlignment="1">
      <alignment horizontal="center" vertical="center"/>
    </xf>
    <xf numFmtId="166" fontId="4" fillId="0" borderId="1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4" fillId="0" borderId="67" xfId="0" applyNumberFormat="1" applyFont="1" applyBorder="1" applyAlignment="1">
      <alignment vertical="center" wrapText="1"/>
    </xf>
    <xf numFmtId="0" fontId="4" fillId="0" borderId="71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168" fontId="4" fillId="0" borderId="70" xfId="0" applyNumberFormat="1" applyFont="1" applyBorder="1" applyAlignment="1">
      <alignment horizontal="center" vertical="center"/>
    </xf>
    <xf numFmtId="166" fontId="4" fillId="0" borderId="71" xfId="0" applyNumberFormat="1" applyFont="1" applyBorder="1" applyAlignment="1">
      <alignment horizontal="center" vertical="center"/>
    </xf>
    <xf numFmtId="166" fontId="4" fillId="0" borderId="72" xfId="0" applyNumberFormat="1" applyFont="1" applyBorder="1" applyAlignment="1">
      <alignment horizontal="center" vertical="center"/>
    </xf>
    <xf numFmtId="166" fontId="4" fillId="0" borderId="73" xfId="0" applyNumberFormat="1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49" fontId="4" fillId="0" borderId="44" xfId="0" applyNumberFormat="1" applyFont="1" applyBorder="1" applyAlignment="1">
      <alignment vertical="center" wrapText="1"/>
    </xf>
    <xf numFmtId="168" fontId="4" fillId="0" borderId="16" xfId="0" applyNumberFormat="1" applyFont="1" applyBorder="1" applyAlignment="1">
      <alignment horizontal="center" vertical="center"/>
    </xf>
    <xf numFmtId="49" fontId="4" fillId="0" borderId="30" xfId="0" applyNumberFormat="1" applyFont="1" applyBorder="1" applyAlignment="1">
      <alignment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168" fontId="4" fillId="0" borderId="22" xfId="0" applyNumberFormat="1" applyFont="1" applyBorder="1" applyAlignment="1">
      <alignment horizontal="center" vertical="center"/>
    </xf>
    <xf numFmtId="168" fontId="4" fillId="0" borderId="56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6" fontId="4" fillId="0" borderId="57" xfId="0" applyNumberFormat="1" applyFont="1" applyBorder="1" applyAlignment="1">
      <alignment horizontal="center" vertical="center"/>
    </xf>
    <xf numFmtId="166" fontId="4" fillId="0" borderId="58" xfId="0" applyNumberFormat="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21" fillId="0" borderId="45" xfId="0" applyFont="1" applyBorder="1" applyAlignment="1">
      <alignment horizontal="center" vertical="center" wrapText="1"/>
    </xf>
    <xf numFmtId="167" fontId="21" fillId="0" borderId="56" xfId="0" applyNumberFormat="1" applyFont="1" applyBorder="1" applyAlignment="1">
      <alignment horizontal="center" vertical="center" wrapText="1"/>
    </xf>
    <xf numFmtId="1" fontId="21" fillId="0" borderId="56" xfId="0" applyNumberFormat="1" applyFont="1" applyBorder="1" applyAlignment="1">
      <alignment horizontal="center" vertical="center" wrapText="1"/>
    </xf>
    <xf numFmtId="1" fontId="21" fillId="0" borderId="47" xfId="0" applyNumberFormat="1" applyFont="1" applyBorder="1" applyAlignment="1">
      <alignment horizontal="center" vertical="center" wrapText="1"/>
    </xf>
    <xf numFmtId="0" fontId="4" fillId="0" borderId="68" xfId="0" applyFont="1" applyBorder="1" applyAlignment="1">
      <alignment horizontal="center" vertical="center" wrapText="1"/>
    </xf>
    <xf numFmtId="1" fontId="4" fillId="0" borderId="13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1" fontId="4" fillId="0" borderId="21" xfId="0" applyNumberFormat="1" applyFont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/>
    </xf>
    <xf numFmtId="166" fontId="4" fillId="0" borderId="66" xfId="0" applyNumberFormat="1" applyFont="1" applyBorder="1" applyAlignment="1">
      <alignment horizontal="center" vertical="center"/>
    </xf>
    <xf numFmtId="166" fontId="4" fillId="0" borderId="17" xfId="0" applyNumberFormat="1" applyFont="1" applyBorder="1" applyAlignment="1">
      <alignment horizontal="center" vertical="center"/>
    </xf>
    <xf numFmtId="166" fontId="4" fillId="0" borderId="18" xfId="0" applyNumberFormat="1" applyFont="1" applyBorder="1" applyAlignment="1">
      <alignment horizontal="center" vertical="center"/>
    </xf>
    <xf numFmtId="166" fontId="4" fillId="0" borderId="19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1" fontId="4" fillId="0" borderId="66" xfId="0" applyNumberFormat="1" applyFont="1" applyBorder="1" applyAlignment="1">
      <alignment horizontal="center" vertical="center"/>
    </xf>
    <xf numFmtId="1" fontId="4" fillId="0" borderId="18" xfId="0" applyNumberFormat="1" applyFont="1" applyBorder="1" applyAlignment="1">
      <alignment horizontal="center" vertical="center"/>
    </xf>
    <xf numFmtId="1" fontId="4" fillId="0" borderId="19" xfId="0" applyNumberFormat="1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/>
    </xf>
    <xf numFmtId="1" fontId="4" fillId="0" borderId="19" xfId="0" applyNumberFormat="1" applyFont="1" applyBorder="1" applyAlignment="1">
      <alignment horizontal="center" vertical="center"/>
    </xf>
    <xf numFmtId="168" fontId="4" fillId="0" borderId="66" xfId="0" applyNumberFormat="1" applyFont="1" applyBorder="1" applyAlignment="1">
      <alignment horizontal="center" vertical="center"/>
    </xf>
    <xf numFmtId="168" fontId="4" fillId="0" borderId="17" xfId="0" applyNumberFormat="1" applyFont="1" applyBorder="1" applyAlignment="1">
      <alignment horizontal="center" vertical="center"/>
    </xf>
    <xf numFmtId="168" fontId="4" fillId="0" borderId="18" xfId="0" applyNumberFormat="1" applyFont="1" applyBorder="1" applyAlignment="1">
      <alignment horizontal="center" vertical="center"/>
    </xf>
    <xf numFmtId="167" fontId="21" fillId="0" borderId="60" xfId="0" applyNumberFormat="1" applyFont="1" applyBorder="1" applyAlignment="1">
      <alignment horizontal="center" vertical="center"/>
    </xf>
    <xf numFmtId="1" fontId="21" fillId="0" borderId="60" xfId="0" applyNumberFormat="1" applyFont="1" applyBorder="1" applyAlignment="1">
      <alignment horizontal="center" vertical="center"/>
    </xf>
    <xf numFmtId="167" fontId="27" fillId="3" borderId="74" xfId="0" applyNumberFormat="1" applyFont="1" applyFill="1" applyBorder="1" applyAlignment="1">
      <alignment horizontal="center" vertical="center"/>
    </xf>
    <xf numFmtId="0" fontId="21" fillId="0" borderId="47" xfId="0" applyFont="1" applyBorder="1" applyAlignment="1">
      <alignment horizontal="center" vertical="center" wrapText="1"/>
    </xf>
    <xf numFmtId="1" fontId="21" fillId="0" borderId="75" xfId="0" applyNumberFormat="1" applyFont="1" applyBorder="1" applyAlignment="1">
      <alignment horizontal="center" vertical="center" wrapText="1"/>
    </xf>
    <xf numFmtId="0" fontId="21" fillId="0" borderId="75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21" fillId="0" borderId="47" xfId="0" applyFont="1" applyBorder="1" applyAlignment="1">
      <alignment horizontal="center" vertical="center"/>
    </xf>
    <xf numFmtId="170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right" vertical="center"/>
    </xf>
    <xf numFmtId="167" fontId="4" fillId="0" borderId="0" xfId="0" applyNumberFormat="1" applyFont="1" applyAlignment="1">
      <alignment horizontal="center" vertical="center"/>
    </xf>
    <xf numFmtId="168" fontId="4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164" fontId="29" fillId="0" borderId="18" xfId="0" applyNumberFormat="1" applyFont="1" applyBorder="1" applyAlignment="1">
      <alignment vertical="center"/>
    </xf>
    <xf numFmtId="164" fontId="4" fillId="0" borderId="18" xfId="0" applyNumberFormat="1" applyFont="1" applyBorder="1" applyAlignment="1">
      <alignment vertical="center"/>
    </xf>
    <xf numFmtId="0" fontId="29" fillId="0" borderId="18" xfId="0" applyFont="1" applyBorder="1" applyAlignment="1">
      <alignment horizontal="center" vertical="center"/>
    </xf>
    <xf numFmtId="169" fontId="4" fillId="0" borderId="0" xfId="0" applyNumberFormat="1" applyFont="1" applyAlignment="1">
      <alignment vertical="center"/>
    </xf>
    <xf numFmtId="171" fontId="4" fillId="0" borderId="0" xfId="0" applyNumberFormat="1" applyFont="1" applyAlignment="1">
      <alignment vertical="center"/>
    </xf>
    <xf numFmtId="164" fontId="23" fillId="0" borderId="18" xfId="0" applyNumberFormat="1" applyFont="1" applyBorder="1" applyAlignment="1">
      <alignment vertical="center"/>
    </xf>
    <xf numFmtId="164" fontId="21" fillId="0" borderId="18" xfId="0" applyNumberFormat="1" applyFont="1" applyBorder="1" applyAlignment="1">
      <alignment vertical="center"/>
    </xf>
    <xf numFmtId="49" fontId="21" fillId="0" borderId="18" xfId="0" applyNumberFormat="1" applyFont="1" applyBorder="1" applyAlignment="1">
      <alignment vertical="center" wrapText="1"/>
    </xf>
    <xf numFmtId="164" fontId="21" fillId="0" borderId="18" xfId="0" applyNumberFormat="1" applyFont="1" applyBorder="1" applyAlignment="1">
      <alignment horizontal="center" vertical="center"/>
    </xf>
    <xf numFmtId="168" fontId="21" fillId="0" borderId="18" xfId="0" applyNumberFormat="1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 wrapText="1"/>
    </xf>
    <xf numFmtId="0" fontId="21" fillId="0" borderId="56" xfId="0" applyFont="1" applyBorder="1" applyAlignment="1">
      <alignment horizontal="center" vertical="center" wrapText="1"/>
    </xf>
    <xf numFmtId="167" fontId="22" fillId="0" borderId="56" xfId="0" applyNumberFormat="1" applyFont="1" applyBorder="1" applyAlignment="1">
      <alignment horizontal="center" vertical="center" wrapText="1"/>
    </xf>
    <xf numFmtId="169" fontId="29" fillId="0" borderId="18" xfId="0" applyNumberFormat="1" applyFont="1" applyBorder="1" applyAlignment="1">
      <alignment vertical="center"/>
    </xf>
    <xf numFmtId="164" fontId="30" fillId="0" borderId="18" xfId="0" applyNumberFormat="1" applyFont="1" applyBorder="1" applyAlignment="1">
      <alignment vertical="center"/>
    </xf>
    <xf numFmtId="164" fontId="24" fillId="0" borderId="18" xfId="0" applyNumberFormat="1" applyFont="1" applyBorder="1" applyAlignment="1">
      <alignment vertical="center"/>
    </xf>
    <xf numFmtId="171" fontId="24" fillId="0" borderId="18" xfId="0" applyNumberFormat="1" applyFont="1" applyBorder="1" applyAlignment="1">
      <alignment vertical="center"/>
    </xf>
    <xf numFmtId="169" fontId="24" fillId="0" borderId="0" xfId="0" applyNumberFormat="1" applyFont="1" applyAlignment="1">
      <alignment vertical="center"/>
    </xf>
    <xf numFmtId="0" fontId="5" fillId="0" borderId="38" xfId="0" applyFont="1" applyBorder="1" applyAlignment="1">
      <alignment horizontal="center" vertical="center" wrapText="1"/>
    </xf>
    <xf numFmtId="49" fontId="21" fillId="0" borderId="0" xfId="0" applyNumberFormat="1" applyFont="1" applyAlignment="1">
      <alignment vertical="center" wrapText="1"/>
    </xf>
    <xf numFmtId="0" fontId="4" fillId="0" borderId="18" xfId="0" applyFont="1" applyBorder="1" applyAlignment="1">
      <alignment horizontal="left" wrapText="1"/>
    </xf>
    <xf numFmtId="0" fontId="31" fillId="0" borderId="38" xfId="0" applyFont="1" applyBorder="1" applyAlignment="1">
      <alignment horizontal="center" vertical="center" wrapText="1"/>
    </xf>
    <xf numFmtId="0" fontId="31" fillId="0" borderId="19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  <xf numFmtId="169" fontId="30" fillId="0" borderId="18" xfId="0" applyNumberFormat="1" applyFont="1" applyBorder="1" applyAlignment="1">
      <alignment vertical="center"/>
    </xf>
    <xf numFmtId="167" fontId="4" fillId="0" borderId="0" xfId="0" applyNumberFormat="1" applyFont="1" applyAlignment="1">
      <alignment vertical="center"/>
    </xf>
    <xf numFmtId="0" fontId="21" fillId="0" borderId="15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168" fontId="21" fillId="0" borderId="10" xfId="0" applyNumberFormat="1" applyFont="1" applyBorder="1" applyAlignment="1">
      <alignment horizontal="center" vertical="center"/>
    </xf>
    <xf numFmtId="168" fontId="21" fillId="0" borderId="70" xfId="0" applyNumberFormat="1" applyFont="1" applyBorder="1" applyAlignment="1">
      <alignment horizontal="center" vertical="center"/>
    </xf>
    <xf numFmtId="166" fontId="21" fillId="0" borderId="11" xfId="0" applyNumberFormat="1" applyFont="1" applyBorder="1" applyAlignment="1">
      <alignment horizontal="center" vertical="center"/>
    </xf>
    <xf numFmtId="166" fontId="21" fillId="0" borderId="12" xfId="0" applyNumberFormat="1" applyFont="1" applyBorder="1" applyAlignment="1">
      <alignment horizontal="center" vertical="center"/>
    </xf>
    <xf numFmtId="166" fontId="21" fillId="0" borderId="13" xfId="0" applyNumberFormat="1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51" xfId="0" applyFont="1" applyBorder="1" applyAlignment="1">
      <alignment horizontal="center" vertical="center"/>
    </xf>
    <xf numFmtId="0" fontId="21" fillId="0" borderId="52" xfId="0" applyFont="1" applyBorder="1" applyAlignment="1">
      <alignment horizontal="center" vertical="center"/>
    </xf>
    <xf numFmtId="0" fontId="21" fillId="0" borderId="54" xfId="0" applyFont="1" applyBorder="1" applyAlignment="1">
      <alignment horizontal="center" vertical="center"/>
    </xf>
    <xf numFmtId="164" fontId="32" fillId="0" borderId="0" xfId="0" applyNumberFormat="1" applyFont="1" applyAlignment="1">
      <alignment vertical="center"/>
    </xf>
    <xf numFmtId="169" fontId="32" fillId="0" borderId="0" xfId="0" applyNumberFormat="1" applyFont="1" applyAlignment="1">
      <alignment vertical="center"/>
    </xf>
    <xf numFmtId="164" fontId="33" fillId="0" borderId="18" xfId="0" applyNumberFormat="1" applyFont="1" applyBorder="1" applyAlignment="1">
      <alignment vertical="center"/>
    </xf>
    <xf numFmtId="164" fontId="32" fillId="0" borderId="18" xfId="0" applyNumberFormat="1" applyFont="1" applyBorder="1" applyAlignment="1">
      <alignment vertical="center"/>
    </xf>
    <xf numFmtId="0" fontId="21" fillId="0" borderId="5" xfId="0" applyFont="1" applyBorder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0" fontId="21" fillId="0" borderId="58" xfId="0" applyFont="1" applyBorder="1" applyAlignment="1">
      <alignment horizontal="center" vertical="center"/>
    </xf>
    <xf numFmtId="0" fontId="21" fillId="0" borderId="71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1" fillId="0" borderId="73" xfId="0" applyFont="1" applyBorder="1" applyAlignment="1">
      <alignment horizontal="center" vertical="center"/>
    </xf>
    <xf numFmtId="49" fontId="4" fillId="0" borderId="72" xfId="0" applyNumberFormat="1" applyFont="1" applyBorder="1" applyAlignment="1">
      <alignment vertical="center"/>
    </xf>
    <xf numFmtId="49" fontId="4" fillId="0" borderId="18" xfId="0" applyNumberFormat="1" applyFont="1" applyBorder="1" applyAlignment="1">
      <alignment vertical="center"/>
    </xf>
    <xf numFmtId="49" fontId="4" fillId="0" borderId="18" xfId="0" applyNumberFormat="1" applyFont="1" applyBorder="1" applyAlignment="1">
      <alignment vertical="center" wrapText="1"/>
    </xf>
    <xf numFmtId="168" fontId="4" fillId="0" borderId="69" xfId="0" applyNumberFormat="1" applyFont="1" applyBorder="1" applyAlignment="1">
      <alignment horizontal="center" vertical="center"/>
    </xf>
    <xf numFmtId="168" fontId="4" fillId="0" borderId="43" xfId="0" applyNumberFormat="1" applyFont="1" applyBorder="1" applyAlignment="1">
      <alignment horizontal="center" vertical="center"/>
    </xf>
    <xf numFmtId="166" fontId="4" fillId="0" borderId="48" xfId="0" applyNumberFormat="1" applyFont="1" applyBorder="1" applyAlignment="1">
      <alignment horizontal="center" vertical="center"/>
    </xf>
    <xf numFmtId="166" fontId="4" fillId="0" borderId="49" xfId="0" applyNumberFormat="1" applyFont="1" applyBorder="1" applyAlignment="1">
      <alignment horizontal="center" vertical="center"/>
    </xf>
    <xf numFmtId="166" fontId="4" fillId="0" borderId="50" xfId="0" applyNumberFormat="1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49" fontId="4" fillId="0" borderId="36" xfId="0" applyNumberFormat="1" applyFont="1" applyBorder="1" applyAlignment="1">
      <alignment vertical="center" wrapText="1"/>
    </xf>
    <xf numFmtId="166" fontId="21" fillId="0" borderId="5" xfId="0" applyNumberFormat="1" applyFont="1" applyBorder="1" applyAlignment="1">
      <alignment horizontal="center" vertical="center"/>
    </xf>
    <xf numFmtId="166" fontId="21" fillId="0" borderId="57" xfId="0" applyNumberFormat="1" applyFont="1" applyBorder="1" applyAlignment="1">
      <alignment horizontal="center" vertical="center"/>
    </xf>
    <xf numFmtId="166" fontId="21" fillId="0" borderId="59" xfId="0" applyNumberFormat="1" applyFont="1" applyBorder="1" applyAlignment="1">
      <alignment horizontal="center" vertical="center"/>
    </xf>
    <xf numFmtId="168" fontId="21" fillId="0" borderId="56" xfId="0" applyNumberFormat="1" applyFont="1" applyBorder="1" applyAlignment="1">
      <alignment horizontal="center" vertical="center"/>
    </xf>
    <xf numFmtId="168" fontId="21" fillId="0" borderId="45" xfId="0" applyNumberFormat="1" applyFont="1" applyBorder="1" applyAlignment="1">
      <alignment horizontal="center" vertical="center"/>
    </xf>
    <xf numFmtId="164" fontId="24" fillId="0" borderId="51" xfId="0" applyNumberFormat="1" applyFont="1" applyBorder="1" applyAlignment="1">
      <alignment vertical="center"/>
    </xf>
    <xf numFmtId="0" fontId="21" fillId="0" borderId="76" xfId="0" applyFont="1" applyBorder="1" applyAlignment="1">
      <alignment horizontal="center" vertical="center"/>
    </xf>
    <xf numFmtId="168" fontId="21" fillId="0" borderId="60" xfId="0" applyNumberFormat="1" applyFont="1" applyBorder="1" applyAlignment="1">
      <alignment horizontal="center" vertical="center"/>
    </xf>
    <xf numFmtId="168" fontId="21" fillId="0" borderId="62" xfId="0" applyNumberFormat="1" applyFont="1" applyBorder="1" applyAlignment="1">
      <alignment horizontal="center" vertical="center"/>
    </xf>
    <xf numFmtId="166" fontId="21" fillId="0" borderId="76" xfId="0" applyNumberFormat="1" applyFont="1" applyBorder="1" applyAlignment="1">
      <alignment horizontal="center" vertical="center"/>
    </xf>
    <xf numFmtId="49" fontId="4" fillId="0" borderId="42" xfId="0" applyNumberFormat="1" applyFont="1" applyBorder="1" applyAlignment="1">
      <alignment vertical="center" wrapText="1"/>
    </xf>
    <xf numFmtId="49" fontId="4" fillId="0" borderId="60" xfId="0" applyNumberFormat="1" applyFont="1" applyBorder="1" applyAlignment="1">
      <alignment vertical="center" wrapText="1"/>
    </xf>
    <xf numFmtId="49" fontId="4" fillId="0" borderId="44" xfId="0" applyNumberFormat="1" applyFont="1" applyBorder="1" applyAlignment="1">
      <alignment horizontal="left" vertical="center" wrapText="1"/>
    </xf>
    <xf numFmtId="0" fontId="4" fillId="0" borderId="35" xfId="0" applyFont="1" applyBorder="1" applyAlignment="1">
      <alignment horizontal="center" vertical="center"/>
    </xf>
    <xf numFmtId="168" fontId="4" fillId="0" borderId="68" xfId="0" applyNumberFormat="1" applyFont="1" applyBorder="1" applyAlignment="1">
      <alignment horizontal="center" vertical="center"/>
    </xf>
    <xf numFmtId="164" fontId="34" fillId="0" borderId="0" xfId="0" applyNumberFormat="1" applyFont="1" applyAlignment="1">
      <alignment vertical="center"/>
    </xf>
    <xf numFmtId="164" fontId="35" fillId="0" borderId="18" xfId="0" applyNumberFormat="1" applyFont="1" applyBorder="1" applyAlignment="1">
      <alignment vertical="center"/>
    </xf>
    <xf numFmtId="164" fontId="34" fillId="0" borderId="18" xfId="0" applyNumberFormat="1" applyFont="1" applyBorder="1" applyAlignment="1">
      <alignment vertical="center"/>
    </xf>
    <xf numFmtId="0" fontId="4" fillId="0" borderId="7" xfId="0" applyFont="1" applyBorder="1" applyAlignment="1">
      <alignment horizontal="left" wrapText="1"/>
    </xf>
    <xf numFmtId="1" fontId="4" fillId="0" borderId="31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49" fontId="4" fillId="0" borderId="41" xfId="0" applyNumberFormat="1" applyFont="1" applyBorder="1" applyAlignment="1">
      <alignment vertical="center" wrapText="1"/>
    </xf>
    <xf numFmtId="1" fontId="4" fillId="0" borderId="77" xfId="0" applyNumberFormat="1" applyFont="1" applyBorder="1" applyAlignment="1">
      <alignment horizontal="center" vertical="center"/>
    </xf>
    <xf numFmtId="0" fontId="4" fillId="0" borderId="78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49" fontId="4" fillId="0" borderId="79" xfId="0" applyNumberFormat="1" applyFont="1" applyBorder="1" applyAlignment="1">
      <alignment horizontal="center" vertical="center"/>
    </xf>
    <xf numFmtId="168" fontId="4" fillId="0" borderId="42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78" xfId="0" applyNumberFormat="1" applyFont="1" applyBorder="1" applyAlignment="1">
      <alignment horizontal="center" vertical="center"/>
    </xf>
    <xf numFmtId="1" fontId="4" fillId="0" borderId="80" xfId="0" applyNumberFormat="1" applyFont="1" applyBorder="1" applyAlignment="1">
      <alignment horizontal="center" vertical="center" wrapText="1"/>
    </xf>
    <xf numFmtId="0" fontId="4" fillId="0" borderId="77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7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0" xfId="0" applyFont="1" applyBorder="1" applyAlignment="1">
      <alignment horizontal="center" vertical="center" wrapText="1"/>
    </xf>
    <xf numFmtId="49" fontId="4" fillId="0" borderId="52" xfId="0" applyNumberFormat="1" applyFont="1" applyBorder="1" applyAlignment="1">
      <alignment vertical="center" wrapText="1"/>
    </xf>
    <xf numFmtId="1" fontId="4" fillId="0" borderId="76" xfId="0" applyNumberFormat="1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/>
    </xf>
    <xf numFmtId="49" fontId="4" fillId="0" borderId="76" xfId="0" applyNumberFormat="1" applyFont="1" applyBorder="1" applyAlignment="1">
      <alignment horizontal="center" vertical="center"/>
    </xf>
    <xf numFmtId="168" fontId="4" fillId="0" borderId="76" xfId="0" applyNumberFormat="1" applyFont="1" applyBorder="1" applyAlignment="1">
      <alignment horizontal="center" vertical="center"/>
    </xf>
    <xf numFmtId="1" fontId="4" fillId="0" borderId="76" xfId="0" applyNumberFormat="1" applyFont="1" applyBorder="1" applyAlignment="1">
      <alignment horizontal="center" vertical="center" wrapText="1"/>
    </xf>
    <xf numFmtId="0" fontId="4" fillId="0" borderId="76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/>
    </xf>
    <xf numFmtId="0" fontId="21" fillId="0" borderId="63" xfId="0" applyFont="1" applyBorder="1" applyAlignment="1">
      <alignment horizontal="center" vertical="center"/>
    </xf>
    <xf numFmtId="164" fontId="29" fillId="0" borderId="18" xfId="0" applyNumberFormat="1" applyFont="1" applyBorder="1" applyAlignment="1">
      <alignment vertical="center" wrapText="1"/>
    </xf>
    <xf numFmtId="167" fontId="29" fillId="0" borderId="18" xfId="0" applyNumberFormat="1" applyFont="1" applyBorder="1" applyAlignment="1">
      <alignment vertical="center"/>
    </xf>
    <xf numFmtId="49" fontId="21" fillId="0" borderId="18" xfId="0" applyNumberFormat="1" applyFont="1" applyBorder="1" applyAlignment="1">
      <alignment horizontal="center" vertical="center"/>
    </xf>
    <xf numFmtId="49" fontId="22" fillId="0" borderId="44" xfId="0" applyNumberFormat="1" applyFont="1" applyBorder="1" applyAlignment="1">
      <alignment vertical="center" wrapText="1"/>
    </xf>
    <xf numFmtId="164" fontId="21" fillId="0" borderId="20" xfId="0" applyNumberFormat="1" applyFont="1" applyBorder="1" applyAlignment="1">
      <alignment horizontal="center" vertical="center" wrapText="1"/>
    </xf>
    <xf numFmtId="167" fontId="21" fillId="0" borderId="18" xfId="0" applyNumberFormat="1" applyFont="1" applyBorder="1" applyAlignment="1">
      <alignment horizontal="center" vertical="center"/>
    </xf>
    <xf numFmtId="167" fontId="4" fillId="0" borderId="67" xfId="0" applyNumberFormat="1" applyFont="1" applyBorder="1" applyAlignment="1">
      <alignment horizontal="center" vertical="center"/>
    </xf>
    <xf numFmtId="165" fontId="4" fillId="0" borderId="73" xfId="0" applyNumberFormat="1" applyFont="1" applyBorder="1" applyAlignment="1">
      <alignment horizontal="center" vertical="center" wrapText="1"/>
    </xf>
    <xf numFmtId="164" fontId="24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166" fontId="21" fillId="0" borderId="51" xfId="0" applyNumberFormat="1" applyFont="1" applyBorder="1" applyAlignment="1">
      <alignment vertical="center" wrapText="1"/>
    </xf>
    <xf numFmtId="166" fontId="21" fillId="0" borderId="54" xfId="0" applyNumberFormat="1" applyFont="1" applyBorder="1" applyAlignment="1">
      <alignment vertical="center" wrapText="1"/>
    </xf>
    <xf numFmtId="166" fontId="21" fillId="0" borderId="62" xfId="0" applyNumberFormat="1" applyFont="1" applyBorder="1" applyAlignment="1">
      <alignment vertical="center" wrapText="1"/>
    </xf>
    <xf numFmtId="166" fontId="21" fillId="0" borderId="63" xfId="0" applyNumberFormat="1" applyFont="1" applyBorder="1" applyAlignment="1">
      <alignment vertical="center" wrapText="1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center" wrapText="1"/>
    </xf>
    <xf numFmtId="0" fontId="29" fillId="0" borderId="0" xfId="0" applyFont="1"/>
    <xf numFmtId="0" fontId="36" fillId="4" borderId="81" xfId="0" applyFont="1" applyFill="1" applyBorder="1" applyAlignment="1">
      <alignment horizontal="center"/>
    </xf>
    <xf numFmtId="0" fontId="37" fillId="5" borderId="81" xfId="0" applyFont="1" applyFill="1" applyBorder="1"/>
    <xf numFmtId="0" fontId="19" fillId="5" borderId="81" xfId="0" applyFont="1" applyFill="1" applyBorder="1" applyAlignment="1">
      <alignment horizontal="center" wrapText="1"/>
    </xf>
    <xf numFmtId="0" fontId="12" fillId="0" borderId="0" xfId="0" applyFont="1"/>
    <xf numFmtId="0" fontId="12" fillId="4" borderId="81" xfId="0" applyFont="1" applyFill="1" applyBorder="1"/>
    <xf numFmtId="0" fontId="29" fillId="0" borderId="0" xfId="0" applyFont="1" applyAlignment="1">
      <alignment horizontal="left" wrapText="1"/>
    </xf>
    <xf numFmtId="0" fontId="29" fillId="0" borderId="18" xfId="0" applyFont="1" applyBorder="1" applyAlignment="1">
      <alignment horizontal="left" wrapText="1"/>
    </xf>
    <xf numFmtId="169" fontId="29" fillId="0" borderId="18" xfId="0" applyNumberFormat="1" applyFont="1" applyBorder="1" applyAlignment="1">
      <alignment horizontal="center" vertical="center"/>
    </xf>
    <xf numFmtId="167" fontId="29" fillId="0" borderId="18" xfId="0" applyNumberFormat="1" applyFont="1" applyBorder="1" applyAlignment="1">
      <alignment horizontal="center" vertical="center"/>
    </xf>
    <xf numFmtId="0" fontId="12" fillId="4" borderId="18" xfId="0" applyFont="1" applyFill="1" applyBorder="1"/>
    <xf numFmtId="0" fontId="23" fillId="0" borderId="18" xfId="0" applyFont="1" applyBorder="1" applyAlignment="1">
      <alignment horizontal="left" wrapText="1"/>
    </xf>
    <xf numFmtId="0" fontId="23" fillId="3" borderId="18" xfId="0" applyFont="1" applyFill="1" applyBorder="1" applyAlignment="1">
      <alignment horizontal="left" wrapText="1"/>
    </xf>
    <xf numFmtId="0" fontId="23" fillId="2" borderId="18" xfId="0" applyFont="1" applyFill="1" applyBorder="1" applyAlignment="1">
      <alignment horizontal="left" wrapText="1"/>
    </xf>
    <xf numFmtId="0" fontId="29" fillId="0" borderId="18" xfId="0" applyFont="1" applyBorder="1" applyAlignment="1">
      <alignment horizontal="left" vertical="center" wrapText="1"/>
    </xf>
    <xf numFmtId="172" fontId="23" fillId="0" borderId="18" xfId="0" applyNumberFormat="1" applyFont="1" applyBorder="1" applyAlignment="1">
      <alignment horizontal="center" vertical="center"/>
    </xf>
    <xf numFmtId="165" fontId="23" fillId="0" borderId="18" xfId="0" applyNumberFormat="1" applyFont="1" applyBorder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165" fontId="23" fillId="0" borderId="0" xfId="0" applyNumberFormat="1" applyFont="1" applyAlignment="1">
      <alignment horizontal="center" vertical="center"/>
    </xf>
    <xf numFmtId="167" fontId="29" fillId="2" borderId="18" xfId="0" applyNumberFormat="1" applyFont="1" applyFill="1" applyBorder="1" applyAlignment="1">
      <alignment horizontal="center" vertical="center"/>
    </xf>
    <xf numFmtId="172" fontId="23" fillId="0" borderId="0" xfId="0" applyNumberFormat="1" applyFont="1" applyAlignment="1">
      <alignment horizontal="center" vertical="center"/>
    </xf>
    <xf numFmtId="167" fontId="29" fillId="3" borderId="18" xfId="0" applyNumberFormat="1" applyFont="1" applyFill="1" applyBorder="1" applyAlignment="1">
      <alignment horizontal="center" vertical="center"/>
    </xf>
    <xf numFmtId="0" fontId="12" fillId="6" borderId="18" xfId="0" applyFont="1" applyFill="1" applyBorder="1"/>
    <xf numFmtId="0" fontId="38" fillId="0" borderId="18" xfId="0" applyFont="1" applyBorder="1" applyAlignment="1">
      <alignment horizontal="left" wrapText="1"/>
    </xf>
    <xf numFmtId="0" fontId="23" fillId="0" borderId="18" xfId="0" applyFont="1" applyBorder="1" applyAlignment="1">
      <alignment horizontal="left" vertical="center" wrapText="1"/>
    </xf>
    <xf numFmtId="0" fontId="29" fillId="3" borderId="18" xfId="0" applyFont="1" applyFill="1" applyBorder="1" applyAlignment="1">
      <alignment horizontal="center" vertical="center"/>
    </xf>
    <xf numFmtId="0" fontId="29" fillId="3" borderId="18" xfId="0" applyFont="1" applyFill="1" applyBorder="1" applyAlignment="1">
      <alignment horizontal="left" wrapText="1"/>
    </xf>
    <xf numFmtId="0" fontId="29" fillId="7" borderId="18" xfId="0" applyFont="1" applyFill="1" applyBorder="1" applyAlignment="1">
      <alignment horizontal="center" vertical="center"/>
    </xf>
    <xf numFmtId="0" fontId="12" fillId="3" borderId="81" xfId="0" applyFont="1" applyFill="1" applyBorder="1"/>
    <xf numFmtId="0" fontId="29" fillId="0" borderId="72" xfId="0" applyFont="1" applyBorder="1" applyAlignment="1">
      <alignment horizontal="left" wrapText="1"/>
    </xf>
    <xf numFmtId="0" fontId="23" fillId="0" borderId="72" xfId="0" applyFont="1" applyBorder="1" applyAlignment="1">
      <alignment horizontal="left" wrapText="1"/>
    </xf>
    <xf numFmtId="167" fontId="29" fillId="0" borderId="21" xfId="0" applyNumberFormat="1" applyFont="1" applyBorder="1" applyAlignment="1">
      <alignment horizontal="center" vertical="center"/>
    </xf>
    <xf numFmtId="0" fontId="29" fillId="0" borderId="18" xfId="0" applyFont="1" applyBorder="1" applyAlignment="1">
      <alignment wrapText="1"/>
    </xf>
    <xf numFmtId="0" fontId="23" fillId="3" borderId="18" xfId="0" applyFont="1" applyFill="1" applyBorder="1" applyAlignment="1">
      <alignment wrapText="1"/>
    </xf>
    <xf numFmtId="0" fontId="23" fillId="8" borderId="18" xfId="0" applyFont="1" applyFill="1" applyBorder="1" applyAlignment="1">
      <alignment horizontal="left" wrapText="1"/>
    </xf>
    <xf numFmtId="0" fontId="38" fillId="3" borderId="18" xfId="0" applyFont="1" applyFill="1" applyBorder="1" applyAlignment="1">
      <alignment horizontal="left" wrapText="1"/>
    </xf>
    <xf numFmtId="173" fontId="23" fillId="0" borderId="0" xfId="0" applyNumberFormat="1" applyFont="1" applyAlignment="1">
      <alignment horizontal="center" vertical="center"/>
    </xf>
    <xf numFmtId="167" fontId="29" fillId="0" borderId="0" xfId="0" applyNumberFormat="1" applyFont="1" applyAlignment="1">
      <alignment horizontal="center" vertical="center"/>
    </xf>
    <xf numFmtId="165" fontId="29" fillId="0" borderId="0" xfId="0" applyNumberFormat="1" applyFont="1" applyAlignment="1">
      <alignment horizontal="center" vertical="center"/>
    </xf>
    <xf numFmtId="165" fontId="29" fillId="0" borderId="0" xfId="0" applyNumberFormat="1" applyFont="1"/>
    <xf numFmtId="2" fontId="12" fillId="0" borderId="0" xfId="0" applyNumberFormat="1" applyFont="1"/>
    <xf numFmtId="0" fontId="39" fillId="0" borderId="0" xfId="0" applyFont="1"/>
    <xf numFmtId="167" fontId="29" fillId="0" borderId="0" xfId="0" applyNumberFormat="1" applyFont="1"/>
    <xf numFmtId="167" fontId="29" fillId="9" borderId="81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164" fontId="4" fillId="4" borderId="81" xfId="0" applyNumberFormat="1" applyFont="1" applyFill="1" applyBorder="1" applyAlignment="1">
      <alignment vertical="center"/>
    </xf>
    <xf numFmtId="0" fontId="40" fillId="0" borderId="20" xfId="0" applyFont="1" applyBorder="1"/>
    <xf numFmtId="0" fontId="12" fillId="0" borderId="18" xfId="0" applyFont="1" applyBorder="1" applyAlignment="1">
      <alignment vertical="center" wrapText="1"/>
    </xf>
    <xf numFmtId="0" fontId="29" fillId="4" borderId="81" xfId="0" applyFont="1" applyFill="1" applyBorder="1"/>
    <xf numFmtId="0" fontId="12" fillId="0" borderId="20" xfId="0" applyFont="1" applyBorder="1"/>
    <xf numFmtId="169" fontId="24" fillId="0" borderId="18" xfId="0" applyNumberFormat="1" applyFont="1" applyBorder="1" applyAlignment="1">
      <alignment vertical="center"/>
    </xf>
    <xf numFmtId="169" fontId="24" fillId="4" borderId="18" xfId="0" applyNumberFormat="1" applyFont="1" applyFill="1" applyBorder="1" applyAlignment="1">
      <alignment vertical="center"/>
    </xf>
    <xf numFmtId="0" fontId="41" fillId="5" borderId="81" xfId="0" applyFont="1" applyFill="1" applyBorder="1" applyAlignment="1">
      <alignment horizontal="center" wrapText="1"/>
    </xf>
    <xf numFmtId="0" fontId="29" fillId="10" borderId="81" xfId="0" applyFont="1" applyFill="1" applyBorder="1" applyAlignment="1">
      <alignment horizontal="center" vertical="center"/>
    </xf>
    <xf numFmtId="0" fontId="29" fillId="10" borderId="18" xfId="0" applyFont="1" applyFill="1" applyBorder="1" applyAlignment="1">
      <alignment horizontal="left" wrapText="1"/>
    </xf>
    <xf numFmtId="169" fontId="29" fillId="10" borderId="18" xfId="0" applyNumberFormat="1" applyFont="1" applyFill="1" applyBorder="1" applyAlignment="1">
      <alignment horizontal="center" vertical="center"/>
    </xf>
    <xf numFmtId="0" fontId="29" fillId="10" borderId="18" xfId="0" applyFont="1" applyFill="1" applyBorder="1" applyAlignment="1">
      <alignment horizontal="center" vertical="center"/>
    </xf>
    <xf numFmtId="167" fontId="29" fillId="10" borderId="18" xfId="0" applyNumberFormat="1" applyFont="1" applyFill="1" applyBorder="1" applyAlignment="1">
      <alignment horizontal="center" vertical="center"/>
    </xf>
    <xf numFmtId="0" fontId="29" fillId="10" borderId="81" xfId="0" applyFont="1" applyFill="1" applyBorder="1"/>
    <xf numFmtId="0" fontId="12" fillId="10" borderId="81" xfId="0" applyFont="1" applyFill="1" applyBorder="1"/>
    <xf numFmtId="0" fontId="12" fillId="10" borderId="18" xfId="0" applyFont="1" applyFill="1" applyBorder="1"/>
    <xf numFmtId="0" fontId="12" fillId="5" borderId="18" xfId="0" applyFont="1" applyFill="1" applyBorder="1"/>
    <xf numFmtId="0" fontId="29" fillId="5" borderId="18" xfId="0" applyFont="1" applyFill="1" applyBorder="1" applyAlignment="1">
      <alignment horizontal="left" wrapText="1"/>
    </xf>
    <xf numFmtId="167" fontId="29" fillId="5" borderId="18" xfId="0" applyNumberFormat="1" applyFont="1" applyFill="1" applyBorder="1" applyAlignment="1">
      <alignment horizontal="center" vertical="center"/>
    </xf>
    <xf numFmtId="0" fontId="29" fillId="5" borderId="18" xfId="0" applyFont="1" applyFill="1" applyBorder="1" applyAlignment="1">
      <alignment horizontal="center" vertical="center"/>
    </xf>
    <xf numFmtId="0" fontId="29" fillId="5" borderId="81" xfId="0" applyFont="1" applyFill="1" applyBorder="1"/>
    <xf numFmtId="0" fontId="42" fillId="10" borderId="18" xfId="0" applyFont="1" applyFill="1" applyBorder="1"/>
    <xf numFmtId="167" fontId="43" fillId="10" borderId="18" xfId="0" applyNumberFormat="1" applyFont="1" applyFill="1" applyBorder="1" applyAlignment="1">
      <alignment horizontal="center" vertical="center"/>
    </xf>
    <xf numFmtId="0" fontId="12" fillId="0" borderId="18" xfId="0" applyFont="1" applyBorder="1"/>
    <xf numFmtId="0" fontId="44" fillId="10" borderId="18" xfId="0" applyFont="1" applyFill="1" applyBorder="1" applyAlignment="1">
      <alignment horizontal="left" wrapText="1"/>
    </xf>
    <xf numFmtId="0" fontId="12" fillId="11" borderId="18" xfId="0" applyFont="1" applyFill="1" applyBorder="1"/>
    <xf numFmtId="0" fontId="43" fillId="10" borderId="18" xfId="0" applyFont="1" applyFill="1" applyBorder="1" applyAlignment="1">
      <alignment horizontal="left" wrapText="1"/>
    </xf>
    <xf numFmtId="0" fontId="43" fillId="10" borderId="18" xfId="0" applyFont="1" applyFill="1" applyBorder="1" applyAlignment="1">
      <alignment horizontal="center" vertical="center"/>
    </xf>
    <xf numFmtId="0" fontId="29" fillId="10" borderId="18" xfId="0" applyFont="1" applyFill="1" applyBorder="1" applyAlignment="1">
      <alignment horizontal="left" vertical="center" wrapText="1"/>
    </xf>
    <xf numFmtId="0" fontId="12" fillId="11" borderId="81" xfId="0" applyFont="1" applyFill="1" applyBorder="1"/>
    <xf numFmtId="0" fontId="29" fillId="10" borderId="82" xfId="0" applyFont="1" applyFill="1" applyBorder="1" applyAlignment="1">
      <alignment horizontal="left" wrapText="1"/>
    </xf>
    <xf numFmtId="167" fontId="29" fillId="10" borderId="83" xfId="0" applyNumberFormat="1" applyFont="1" applyFill="1" applyBorder="1" applyAlignment="1">
      <alignment horizontal="center" vertical="center"/>
    </xf>
    <xf numFmtId="0" fontId="44" fillId="10" borderId="18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9" borderId="17" xfId="0" applyFont="1" applyFill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0" fontId="27" fillId="0" borderId="24" xfId="0" applyFont="1" applyBorder="1" applyAlignment="1">
      <alignment horizontal="center" vertical="center" wrapText="1"/>
    </xf>
    <xf numFmtId="0" fontId="27" fillId="0" borderId="25" xfId="0" applyFont="1" applyBorder="1" applyAlignment="1">
      <alignment horizontal="center" vertical="center" wrapText="1"/>
    </xf>
    <xf numFmtId="0" fontId="31" fillId="0" borderId="21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/>
    </xf>
    <xf numFmtId="166" fontId="21" fillId="0" borderId="45" xfId="0" applyNumberFormat="1" applyFont="1" applyBorder="1" applyAlignment="1">
      <alignment vertical="center" wrapText="1"/>
    </xf>
    <xf numFmtId="164" fontId="4" fillId="12" borderId="81" xfId="0" applyNumberFormat="1" applyFont="1" applyFill="1" applyBorder="1" applyAlignment="1">
      <alignment vertical="center"/>
    </xf>
    <xf numFmtId="169" fontId="4" fillId="12" borderId="81" xfId="0" applyNumberFormat="1" applyFont="1" applyFill="1" applyBorder="1" applyAlignment="1">
      <alignment vertical="center"/>
    </xf>
    <xf numFmtId="49" fontId="4" fillId="10" borderId="84" xfId="0" applyNumberFormat="1" applyFont="1" applyFill="1" applyBorder="1" applyAlignment="1">
      <alignment horizontal="center" vertical="center"/>
    </xf>
    <xf numFmtId="49" fontId="4" fillId="10" borderId="16" xfId="0" applyNumberFormat="1" applyFont="1" applyFill="1" applyBorder="1" applyAlignment="1">
      <alignment vertical="center" wrapText="1"/>
    </xf>
    <xf numFmtId="0" fontId="21" fillId="10" borderId="17" xfId="0" applyFont="1" applyFill="1" applyBorder="1" applyAlignment="1">
      <alignment horizontal="center" vertical="center" wrapText="1"/>
    </xf>
    <xf numFmtId="0" fontId="21" fillId="10" borderId="18" xfId="0" applyFont="1" applyFill="1" applyBorder="1" applyAlignment="1">
      <alignment horizontal="center" vertical="center" wrapText="1"/>
    </xf>
    <xf numFmtId="0" fontId="21" fillId="10" borderId="85" xfId="0" applyFont="1" applyFill="1" applyBorder="1" applyAlignment="1">
      <alignment horizontal="center" vertical="center" wrapText="1"/>
    </xf>
    <xf numFmtId="164" fontId="21" fillId="10" borderId="19" xfId="0" applyNumberFormat="1" applyFont="1" applyFill="1" applyBorder="1" applyAlignment="1">
      <alignment horizontal="center" vertical="center" wrapText="1"/>
    </xf>
    <xf numFmtId="167" fontId="4" fillId="10" borderId="86" xfId="0" applyNumberFormat="1" applyFont="1" applyFill="1" applyBorder="1" applyAlignment="1">
      <alignment horizontal="center" vertical="center"/>
    </xf>
    <xf numFmtId="0" fontId="4" fillId="10" borderId="84" xfId="0" applyFont="1" applyFill="1" applyBorder="1" applyAlignment="1">
      <alignment horizontal="center" vertical="center" wrapText="1"/>
    </xf>
    <xf numFmtId="0" fontId="4" fillId="10" borderId="17" xfId="0" applyFont="1" applyFill="1" applyBorder="1" applyAlignment="1">
      <alignment horizontal="center" vertical="center" wrapText="1"/>
    </xf>
    <xf numFmtId="0" fontId="4" fillId="10" borderId="18" xfId="0" applyFont="1" applyFill="1" applyBorder="1" applyAlignment="1">
      <alignment horizontal="center" vertical="center" wrapText="1"/>
    </xf>
    <xf numFmtId="0" fontId="4" fillId="10" borderId="19" xfId="0" applyFont="1" applyFill="1" applyBorder="1" applyAlignment="1">
      <alignment horizontal="center" vertical="center" wrapText="1"/>
    </xf>
    <xf numFmtId="0" fontId="4" fillId="10" borderId="83" xfId="0" applyFont="1" applyFill="1" applyBorder="1" applyAlignment="1">
      <alignment horizontal="center" vertical="center" wrapText="1"/>
    </xf>
    <xf numFmtId="0" fontId="4" fillId="10" borderId="87" xfId="0" applyFont="1" applyFill="1" applyBorder="1" applyAlignment="1">
      <alignment horizontal="center" vertical="center" wrapText="1"/>
    </xf>
    <xf numFmtId="164" fontId="4" fillId="10" borderId="81" xfId="0" applyNumberFormat="1" applyFont="1" applyFill="1" applyBorder="1" applyAlignment="1">
      <alignment vertical="center"/>
    </xf>
    <xf numFmtId="169" fontId="4" fillId="10" borderId="81" xfId="0" applyNumberFormat="1" applyFont="1" applyFill="1" applyBorder="1" applyAlignment="1">
      <alignment vertical="center"/>
    </xf>
    <xf numFmtId="164" fontId="29" fillId="10" borderId="18" xfId="0" applyNumberFormat="1" applyFont="1" applyFill="1" applyBorder="1" applyAlignment="1">
      <alignment vertical="center"/>
    </xf>
    <xf numFmtId="49" fontId="21" fillId="10" borderId="85" xfId="0" applyNumberFormat="1" applyFont="1" applyFill="1" applyBorder="1" applyAlignment="1">
      <alignment horizontal="center" vertical="center" wrapText="1"/>
    </xf>
    <xf numFmtId="164" fontId="4" fillId="10" borderId="17" xfId="0" applyNumberFormat="1" applyFont="1" applyFill="1" applyBorder="1" applyAlignment="1">
      <alignment vertical="center"/>
    </xf>
    <xf numFmtId="164" fontId="4" fillId="10" borderId="19" xfId="0" applyNumberFormat="1" applyFont="1" applyFill="1" applyBorder="1" applyAlignment="1">
      <alignment vertical="center"/>
    </xf>
    <xf numFmtId="49" fontId="21" fillId="10" borderId="18" xfId="0" applyNumberFormat="1" applyFont="1" applyFill="1" applyBorder="1" applyAlignment="1">
      <alignment horizontal="center" vertical="center" wrapText="1"/>
    </xf>
    <xf numFmtId="49" fontId="21" fillId="10" borderId="84" xfId="0" applyNumberFormat="1" applyFont="1" applyFill="1" applyBorder="1" applyAlignment="1">
      <alignment horizontal="center" vertical="center"/>
    </xf>
    <xf numFmtId="49" fontId="21" fillId="10" borderId="16" xfId="0" applyNumberFormat="1" applyFont="1" applyFill="1" applyBorder="1" applyAlignment="1">
      <alignment horizontal="left" vertical="center" wrapText="1"/>
    </xf>
    <xf numFmtId="164" fontId="21" fillId="10" borderId="19" xfId="0" applyNumberFormat="1" applyFont="1" applyFill="1" applyBorder="1" applyAlignment="1">
      <alignment horizontal="center" vertical="center"/>
    </xf>
    <xf numFmtId="168" fontId="21" fillId="10" borderId="86" xfId="0" applyNumberFormat="1" applyFont="1" applyFill="1" applyBorder="1" applyAlignment="1">
      <alignment horizontal="center" vertical="center"/>
    </xf>
    <xf numFmtId="0" fontId="21" fillId="10" borderId="84" xfId="0" applyFont="1" applyFill="1" applyBorder="1" applyAlignment="1">
      <alignment horizontal="center" vertical="center" wrapText="1"/>
    </xf>
    <xf numFmtId="0" fontId="21" fillId="10" borderId="19" xfId="0" applyFont="1" applyFill="1" applyBorder="1" applyAlignment="1">
      <alignment horizontal="center" vertical="center" wrapText="1"/>
    </xf>
    <xf numFmtId="164" fontId="4" fillId="10" borderId="19" xfId="0" applyNumberFormat="1" applyFont="1" applyFill="1" applyBorder="1" applyAlignment="1">
      <alignment horizontal="center" vertical="center"/>
    </xf>
    <xf numFmtId="166" fontId="25" fillId="10" borderId="19" xfId="0" applyNumberFormat="1" applyFont="1" applyFill="1" applyBorder="1" applyAlignment="1">
      <alignment horizontal="center" vertical="center"/>
    </xf>
    <xf numFmtId="164" fontId="29" fillId="12" borderId="18" xfId="0" applyNumberFormat="1" applyFont="1" applyFill="1" applyBorder="1" applyAlignment="1">
      <alignment vertical="center"/>
    </xf>
    <xf numFmtId="164" fontId="21" fillId="10" borderId="81" xfId="0" applyNumberFormat="1" applyFont="1" applyFill="1" applyBorder="1" applyAlignment="1">
      <alignment vertical="center"/>
    </xf>
    <xf numFmtId="164" fontId="23" fillId="10" borderId="18" xfId="0" applyNumberFormat="1" applyFont="1" applyFill="1" applyBorder="1" applyAlignment="1">
      <alignment vertical="center"/>
    </xf>
    <xf numFmtId="164" fontId="21" fillId="10" borderId="17" xfId="0" applyNumberFormat="1" applyFont="1" applyFill="1" applyBorder="1" applyAlignment="1">
      <alignment horizontal="center" vertical="center"/>
    </xf>
    <xf numFmtId="49" fontId="21" fillId="10" borderId="16" xfId="0" applyNumberFormat="1" applyFont="1" applyFill="1" applyBorder="1" applyAlignment="1">
      <alignment vertical="center" wrapText="1"/>
    </xf>
    <xf numFmtId="168" fontId="21" fillId="10" borderId="88" xfId="0" applyNumberFormat="1" applyFont="1" applyFill="1" applyBorder="1" applyAlignment="1">
      <alignment horizontal="center" vertical="center"/>
    </xf>
    <xf numFmtId="49" fontId="21" fillId="5" borderId="84" xfId="0" applyNumberFormat="1" applyFont="1" applyFill="1" applyBorder="1" applyAlignment="1">
      <alignment horizontal="center" vertical="center"/>
    </xf>
    <xf numFmtId="49" fontId="21" fillId="5" borderId="16" xfId="0" applyNumberFormat="1" applyFont="1" applyFill="1" applyBorder="1" applyAlignment="1">
      <alignment horizontal="left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85" xfId="0" applyFont="1" applyFill="1" applyBorder="1" applyAlignment="1">
      <alignment horizontal="center" vertical="center" wrapText="1"/>
    </xf>
    <xf numFmtId="166" fontId="25" fillId="5" borderId="19" xfId="0" applyNumberFormat="1" applyFont="1" applyFill="1" applyBorder="1" applyAlignment="1">
      <alignment horizontal="center" vertical="center"/>
    </xf>
    <xf numFmtId="168" fontId="21" fillId="5" borderId="86" xfId="0" applyNumberFormat="1" applyFont="1" applyFill="1" applyBorder="1" applyAlignment="1">
      <alignment horizontal="center" vertical="center"/>
    </xf>
    <xf numFmtId="0" fontId="21" fillId="5" borderId="84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49" fontId="21" fillId="10" borderId="89" xfId="0" applyNumberFormat="1" applyFont="1" applyFill="1" applyBorder="1" applyAlignment="1">
      <alignment horizontal="center" vertical="center"/>
    </xf>
    <xf numFmtId="49" fontId="21" fillId="10" borderId="18" xfId="0" applyNumberFormat="1" applyFont="1" applyFill="1" applyBorder="1" applyAlignment="1">
      <alignment vertical="center" wrapText="1"/>
    </xf>
    <xf numFmtId="164" fontId="21" fillId="10" borderId="18" xfId="0" applyNumberFormat="1" applyFont="1" applyFill="1" applyBorder="1" applyAlignment="1">
      <alignment horizontal="center" vertical="center"/>
    </xf>
    <xf numFmtId="168" fontId="21" fillId="10" borderId="18" xfId="0" applyNumberFormat="1" applyFont="1" applyFill="1" applyBorder="1" applyAlignment="1">
      <alignment horizontal="center" vertical="center"/>
    </xf>
    <xf numFmtId="0" fontId="21" fillId="10" borderId="90" xfId="0" applyFont="1" applyFill="1" applyBorder="1" applyAlignment="1">
      <alignment horizontal="center" vertical="center" wrapText="1"/>
    </xf>
    <xf numFmtId="0" fontId="21" fillId="10" borderId="91" xfId="0" applyFont="1" applyFill="1" applyBorder="1" applyAlignment="1">
      <alignment horizontal="center" vertical="center" wrapText="1"/>
    </xf>
    <xf numFmtId="49" fontId="21" fillId="10" borderId="10" xfId="0" applyNumberFormat="1" applyFont="1" applyFill="1" applyBorder="1" applyAlignment="1">
      <alignment horizontal="center" vertical="center"/>
    </xf>
    <xf numFmtId="49" fontId="21" fillId="10" borderId="92" xfId="0" applyNumberFormat="1" applyFont="1" applyFill="1" applyBorder="1" applyAlignment="1">
      <alignment horizontal="left" vertical="center" wrapText="1"/>
    </xf>
    <xf numFmtId="49" fontId="21" fillId="10" borderId="11" xfId="0" applyNumberFormat="1" applyFont="1" applyFill="1" applyBorder="1" applyAlignment="1">
      <alignment horizontal="center" vertical="center"/>
    </xf>
    <xf numFmtId="49" fontId="21" fillId="10" borderId="12" xfId="0" applyNumberFormat="1" applyFont="1" applyFill="1" applyBorder="1" applyAlignment="1">
      <alignment horizontal="center" vertical="center"/>
    </xf>
    <xf numFmtId="0" fontId="21" fillId="10" borderId="13" xfId="0" applyFont="1" applyFill="1" applyBorder="1" applyAlignment="1">
      <alignment horizontal="center" vertical="center"/>
    </xf>
    <xf numFmtId="169" fontId="21" fillId="10" borderId="10" xfId="0" applyNumberFormat="1" applyFont="1" applyFill="1" applyBorder="1" applyAlignment="1">
      <alignment horizontal="center" vertical="center"/>
    </xf>
    <xf numFmtId="1" fontId="21" fillId="10" borderId="93" xfId="0" applyNumberFormat="1" applyFont="1" applyFill="1" applyBorder="1" applyAlignment="1">
      <alignment horizontal="center" vertical="center"/>
    </xf>
    <xf numFmtId="1" fontId="21" fillId="10" borderId="11" xfId="0" applyNumberFormat="1" applyFont="1" applyFill="1" applyBorder="1" applyAlignment="1">
      <alignment horizontal="center" vertical="center" wrapText="1"/>
    </xf>
    <xf numFmtId="1" fontId="21" fillId="10" borderId="12" xfId="0" applyNumberFormat="1" applyFont="1" applyFill="1" applyBorder="1" applyAlignment="1">
      <alignment horizontal="center" vertical="center"/>
    </xf>
    <xf numFmtId="1" fontId="21" fillId="10" borderId="13" xfId="0" applyNumberFormat="1" applyFont="1" applyFill="1" applyBorder="1" applyAlignment="1">
      <alignment horizontal="center" vertical="center" wrapText="1"/>
    </xf>
    <xf numFmtId="0" fontId="21" fillId="10" borderId="94" xfId="0" applyFont="1" applyFill="1" applyBorder="1" applyAlignment="1">
      <alignment horizontal="center" vertical="center" wrapText="1"/>
    </xf>
    <xf numFmtId="0" fontId="21" fillId="10" borderId="92" xfId="0" applyFont="1" applyFill="1" applyBorder="1" applyAlignment="1">
      <alignment horizontal="center" vertical="center" wrapText="1"/>
    </xf>
    <xf numFmtId="0" fontId="21" fillId="10" borderId="13" xfId="0" applyFont="1" applyFill="1" applyBorder="1" applyAlignment="1">
      <alignment horizontal="center" vertical="center" wrapText="1"/>
    </xf>
    <xf numFmtId="0" fontId="4" fillId="10" borderId="11" xfId="0" applyFont="1" applyFill="1" applyBorder="1" applyAlignment="1">
      <alignment horizontal="center" vertical="center" wrapText="1"/>
    </xf>
    <xf numFmtId="0" fontId="4" fillId="10" borderId="92" xfId="0" applyFont="1" applyFill="1" applyBorder="1" applyAlignment="1">
      <alignment horizontal="center" vertical="center" wrapText="1"/>
    </xf>
    <xf numFmtId="0" fontId="21" fillId="10" borderId="11" xfId="0" applyFont="1" applyFill="1" applyBorder="1" applyAlignment="1">
      <alignment horizontal="center" vertical="center" wrapText="1"/>
    </xf>
    <xf numFmtId="164" fontId="24" fillId="12" borderId="81" xfId="0" applyNumberFormat="1" applyFont="1" applyFill="1" applyBorder="1" applyAlignment="1">
      <alignment vertical="center"/>
    </xf>
    <xf numFmtId="164" fontId="30" fillId="12" borderId="18" xfId="0" applyNumberFormat="1" applyFont="1" applyFill="1" applyBorder="1" applyAlignment="1">
      <alignment vertical="center"/>
    </xf>
    <xf numFmtId="49" fontId="21" fillId="10" borderId="16" xfId="0" applyNumberFormat="1" applyFont="1" applyFill="1" applyBorder="1" applyAlignment="1">
      <alignment horizontal="center" vertical="center"/>
    </xf>
    <xf numFmtId="49" fontId="21" fillId="10" borderId="86" xfId="0" applyNumberFormat="1" applyFont="1" applyFill="1" applyBorder="1" applyAlignment="1">
      <alignment horizontal="left" vertical="center" wrapText="1"/>
    </xf>
    <xf numFmtId="49" fontId="21" fillId="10" borderId="86" xfId="0" applyNumberFormat="1" applyFont="1" applyFill="1" applyBorder="1" applyAlignment="1">
      <alignment vertical="center" wrapText="1"/>
    </xf>
    <xf numFmtId="164" fontId="24" fillId="10" borderId="81" xfId="0" applyNumberFormat="1" applyFont="1" applyFill="1" applyBorder="1" applyAlignment="1">
      <alignment vertical="center"/>
    </xf>
    <xf numFmtId="49" fontId="4" fillId="10" borderId="16" xfId="0" applyNumberFormat="1" applyFont="1" applyFill="1" applyBorder="1" applyAlignment="1">
      <alignment horizontal="center" vertical="center"/>
    </xf>
    <xf numFmtId="49" fontId="4" fillId="10" borderId="87" xfId="0" applyNumberFormat="1" applyFont="1" applyFill="1" applyBorder="1" applyAlignment="1">
      <alignment vertical="center" wrapText="1"/>
    </xf>
    <xf numFmtId="1" fontId="4" fillId="10" borderId="17" xfId="0" applyNumberFormat="1" applyFont="1" applyFill="1" applyBorder="1" applyAlignment="1">
      <alignment horizontal="center" vertical="center"/>
    </xf>
    <xf numFmtId="49" fontId="4" fillId="10" borderId="18" xfId="0" applyNumberFormat="1" applyFont="1" applyFill="1" applyBorder="1" applyAlignment="1">
      <alignment horizontal="center" vertical="center"/>
    </xf>
    <xf numFmtId="49" fontId="4" fillId="10" borderId="19" xfId="0" applyNumberFormat="1" applyFont="1" applyFill="1" applyBorder="1" applyAlignment="1">
      <alignment horizontal="center" vertical="center"/>
    </xf>
    <xf numFmtId="168" fontId="4" fillId="10" borderId="88" xfId="0" applyNumberFormat="1" applyFont="1" applyFill="1" applyBorder="1" applyAlignment="1">
      <alignment horizontal="center" vertical="center"/>
    </xf>
    <xf numFmtId="0" fontId="4" fillId="10" borderId="18" xfId="0" applyFont="1" applyFill="1" applyBorder="1" applyAlignment="1">
      <alignment horizontal="center" vertical="center"/>
    </xf>
    <xf numFmtId="0" fontId="4" fillId="10" borderId="85" xfId="0" applyFont="1" applyFill="1" applyBorder="1" applyAlignment="1">
      <alignment horizontal="center" vertical="center"/>
    </xf>
    <xf numFmtId="0" fontId="5" fillId="10" borderId="87" xfId="0" applyFont="1" applyFill="1" applyBorder="1" applyAlignment="1">
      <alignment horizontal="center" vertical="center" wrapText="1"/>
    </xf>
    <xf numFmtId="49" fontId="4" fillId="10" borderId="19" xfId="0" applyNumberFormat="1" applyFont="1" applyFill="1" applyBorder="1" applyAlignment="1">
      <alignment vertical="center" wrapText="1"/>
    </xf>
    <xf numFmtId="164" fontId="30" fillId="10" borderId="18" xfId="0" applyNumberFormat="1" applyFont="1" applyFill="1" applyBorder="1" applyAlignment="1">
      <alignment vertical="center"/>
    </xf>
    <xf numFmtId="49" fontId="21" fillId="10" borderId="95" xfId="0" applyNumberFormat="1" applyFont="1" applyFill="1" applyBorder="1" applyAlignment="1">
      <alignment horizontal="center" vertical="center"/>
    </xf>
    <xf numFmtId="0" fontId="21" fillId="10" borderId="23" xfId="0" applyFont="1" applyFill="1" applyBorder="1" applyAlignment="1">
      <alignment horizontal="center" vertical="center" wrapText="1"/>
    </xf>
    <xf numFmtId="0" fontId="27" fillId="10" borderId="24" xfId="0" applyFont="1" applyFill="1" applyBorder="1" applyAlignment="1">
      <alignment horizontal="center" vertical="center" wrapText="1"/>
    </xf>
    <xf numFmtId="0" fontId="21" fillId="10" borderId="25" xfId="0" applyFont="1" applyFill="1" applyBorder="1" applyAlignment="1">
      <alignment horizontal="center" vertical="center" wrapText="1"/>
    </xf>
    <xf numFmtId="0" fontId="31" fillId="10" borderId="19" xfId="0" applyFont="1" applyFill="1" applyBorder="1" applyAlignment="1">
      <alignment horizontal="center" vertical="center" wrapText="1"/>
    </xf>
    <xf numFmtId="49" fontId="21" fillId="10" borderId="81" xfId="0" applyNumberFormat="1" applyFont="1" applyFill="1" applyBorder="1" applyAlignment="1">
      <alignment vertical="center" wrapText="1"/>
    </xf>
    <xf numFmtId="0" fontId="21" fillId="10" borderId="24" xfId="0" applyFont="1" applyFill="1" applyBorder="1" applyAlignment="1">
      <alignment horizontal="center" vertical="center" wrapText="1"/>
    </xf>
    <xf numFmtId="49" fontId="21" fillId="10" borderId="93" xfId="0" applyNumberFormat="1" applyFont="1" applyFill="1" applyBorder="1" applyAlignment="1">
      <alignment horizontal="center" vertical="center"/>
    </xf>
    <xf numFmtId="0" fontId="21" fillId="10" borderId="10" xfId="0" applyFont="1" applyFill="1" applyBorder="1" applyAlignment="1">
      <alignment horizontal="left" vertical="center"/>
    </xf>
    <xf numFmtId="0" fontId="4" fillId="10" borderId="12" xfId="0" applyFont="1" applyFill="1" applyBorder="1" applyAlignment="1">
      <alignment horizontal="center" vertical="center" wrapText="1"/>
    </xf>
    <xf numFmtId="166" fontId="26" fillId="10" borderId="13" xfId="0" applyNumberFormat="1" applyFont="1" applyFill="1" applyBorder="1" applyAlignment="1">
      <alignment horizontal="center" vertical="center"/>
    </xf>
    <xf numFmtId="167" fontId="21" fillId="10" borderId="10" xfId="0" applyNumberFormat="1" applyFont="1" applyFill="1" applyBorder="1" applyAlignment="1">
      <alignment horizontal="center" vertical="center"/>
    </xf>
    <xf numFmtId="1" fontId="21" fillId="10" borderId="93" xfId="0" applyNumberFormat="1" applyFont="1" applyFill="1" applyBorder="1" applyAlignment="1">
      <alignment horizontal="center" vertical="center" wrapText="1"/>
    </xf>
    <xf numFmtId="0" fontId="21" fillId="10" borderId="12" xfId="0" applyFont="1" applyFill="1" applyBorder="1" applyAlignment="1">
      <alignment horizontal="center" vertical="center" wrapText="1"/>
    </xf>
    <xf numFmtId="167" fontId="21" fillId="10" borderId="94" xfId="0" applyNumberFormat="1" applyFont="1" applyFill="1" applyBorder="1" applyAlignment="1">
      <alignment horizontal="center" vertical="center"/>
    </xf>
    <xf numFmtId="1" fontId="21" fillId="10" borderId="92" xfId="0" applyNumberFormat="1" applyFont="1" applyFill="1" applyBorder="1" applyAlignment="1">
      <alignment horizontal="center" vertical="center"/>
    </xf>
    <xf numFmtId="1" fontId="21" fillId="10" borderId="13" xfId="0" applyNumberFormat="1" applyFont="1" applyFill="1" applyBorder="1" applyAlignment="1">
      <alignment horizontal="center" vertical="center"/>
    </xf>
    <xf numFmtId="167" fontId="21" fillId="10" borderId="11" xfId="0" applyNumberFormat="1" applyFont="1" applyFill="1" applyBorder="1" applyAlignment="1">
      <alignment horizontal="center" vertical="center"/>
    </xf>
    <xf numFmtId="167" fontId="21" fillId="10" borderId="92" xfId="0" applyNumberFormat="1" applyFont="1" applyFill="1" applyBorder="1" applyAlignment="1">
      <alignment horizontal="center" vertical="center"/>
    </xf>
    <xf numFmtId="0" fontId="21" fillId="10" borderId="96" xfId="0" applyFont="1" applyFill="1" applyBorder="1" applyAlignment="1">
      <alignment horizontal="left" vertical="center" wrapText="1"/>
    </xf>
    <xf numFmtId="0" fontId="4" fillId="10" borderId="97" xfId="0" applyFont="1" applyFill="1" applyBorder="1" applyAlignment="1">
      <alignment horizontal="center" vertical="center" wrapText="1"/>
    </xf>
    <xf numFmtId="0" fontId="4" fillId="10" borderId="82" xfId="0" applyFont="1" applyFill="1" applyBorder="1" applyAlignment="1">
      <alignment horizontal="center" vertical="center" wrapText="1"/>
    </xf>
    <xf numFmtId="166" fontId="26" fillId="10" borderId="98" xfId="0" applyNumberFormat="1" applyFont="1" applyFill="1" applyBorder="1" applyAlignment="1">
      <alignment horizontal="center" vertical="center"/>
    </xf>
    <xf numFmtId="167" fontId="21" fillId="10" borderId="96" xfId="0" applyNumberFormat="1" applyFont="1" applyFill="1" applyBorder="1" applyAlignment="1">
      <alignment horizontal="center" vertical="center"/>
    </xf>
    <xf numFmtId="1" fontId="21" fillId="10" borderId="84" xfId="0" applyNumberFormat="1" applyFont="1" applyFill="1" applyBorder="1" applyAlignment="1">
      <alignment horizontal="center" vertical="center" wrapText="1"/>
    </xf>
    <xf numFmtId="1" fontId="21" fillId="10" borderId="19" xfId="0" applyNumberFormat="1" applyFont="1" applyFill="1" applyBorder="1" applyAlignment="1">
      <alignment horizontal="center" vertical="center" wrapText="1"/>
    </xf>
    <xf numFmtId="167" fontId="21" fillId="10" borderId="99" xfId="0" applyNumberFormat="1" applyFont="1" applyFill="1" applyBorder="1" applyAlignment="1">
      <alignment horizontal="center" vertical="center"/>
    </xf>
    <xf numFmtId="167" fontId="21" fillId="10" borderId="100" xfId="0" applyNumberFormat="1" applyFont="1" applyFill="1" applyBorder="1" applyAlignment="1">
      <alignment horizontal="center" vertical="center"/>
    </xf>
    <xf numFmtId="1" fontId="21" fillId="10" borderId="98" xfId="0" applyNumberFormat="1" applyFont="1" applyFill="1" applyBorder="1" applyAlignment="1">
      <alignment horizontal="center" vertical="center"/>
    </xf>
    <xf numFmtId="167" fontId="21" fillId="10" borderId="97" xfId="0" applyNumberFormat="1" applyFont="1" applyFill="1" applyBorder="1" applyAlignment="1">
      <alignment horizontal="center" vertical="center"/>
    </xf>
    <xf numFmtId="167" fontId="4" fillId="10" borderId="81" xfId="0" applyNumberFormat="1" applyFont="1" applyFill="1" applyBorder="1" applyAlignment="1">
      <alignment vertical="center"/>
    </xf>
    <xf numFmtId="0" fontId="21" fillId="10" borderId="16" xfId="0" applyFont="1" applyFill="1" applyBorder="1" applyAlignment="1">
      <alignment horizontal="left" vertical="center" wrapText="1"/>
    </xf>
    <xf numFmtId="166" fontId="26" fillId="10" borderId="19" xfId="0" applyNumberFormat="1" applyFont="1" applyFill="1" applyBorder="1" applyAlignment="1">
      <alignment horizontal="center" vertical="center"/>
    </xf>
    <xf numFmtId="167" fontId="21" fillId="10" borderId="16" xfId="0" applyNumberFormat="1" applyFont="1" applyFill="1" applyBorder="1" applyAlignment="1">
      <alignment horizontal="center" vertical="center"/>
    </xf>
    <xf numFmtId="0" fontId="21" fillId="10" borderId="95" xfId="0" applyFont="1" applyFill="1" applyBorder="1" applyAlignment="1">
      <alignment horizontal="left" vertical="center"/>
    </xf>
    <xf numFmtId="0" fontId="4" fillId="10" borderId="90" xfId="0" applyFont="1" applyFill="1" applyBorder="1" applyAlignment="1">
      <alignment horizontal="center" vertical="center" wrapText="1"/>
    </xf>
    <xf numFmtId="0" fontId="4" fillId="10" borderId="101" xfId="0" applyFont="1" applyFill="1" applyBorder="1" applyAlignment="1">
      <alignment horizontal="center" vertical="center" wrapText="1"/>
    </xf>
    <xf numFmtId="166" fontId="26" fillId="10" borderId="91" xfId="0" applyNumberFormat="1" applyFont="1" applyFill="1" applyBorder="1" applyAlignment="1">
      <alignment horizontal="center" vertical="center"/>
    </xf>
    <xf numFmtId="167" fontId="21" fillId="10" borderId="22" xfId="0" applyNumberFormat="1" applyFont="1" applyFill="1" applyBorder="1" applyAlignment="1">
      <alignment horizontal="center" vertical="center"/>
    </xf>
    <xf numFmtId="1" fontId="21" fillId="10" borderId="102" xfId="0" applyNumberFormat="1" applyFont="1" applyFill="1" applyBorder="1" applyAlignment="1">
      <alignment horizontal="center" vertical="center"/>
    </xf>
    <xf numFmtId="1" fontId="21" fillId="10" borderId="25" xfId="0" applyNumberFormat="1" applyFont="1" applyFill="1" applyBorder="1" applyAlignment="1">
      <alignment horizontal="center" vertical="center" wrapText="1"/>
    </xf>
    <xf numFmtId="167" fontId="21" fillId="10" borderId="83" xfId="0" applyNumberFormat="1" applyFont="1" applyFill="1" applyBorder="1" applyAlignment="1">
      <alignment horizontal="center" vertical="center"/>
    </xf>
    <xf numFmtId="167" fontId="21" fillId="10" borderId="87" xfId="0" applyNumberFormat="1" applyFont="1" applyFill="1" applyBorder="1" applyAlignment="1">
      <alignment horizontal="center" vertical="center"/>
    </xf>
    <xf numFmtId="1" fontId="21" fillId="10" borderId="19" xfId="0" applyNumberFormat="1" applyFont="1" applyFill="1" applyBorder="1" applyAlignment="1">
      <alignment horizontal="center" vertical="center"/>
    </xf>
    <xf numFmtId="167" fontId="21" fillId="10" borderId="17" xfId="0" applyNumberFormat="1" applyFont="1" applyFill="1" applyBorder="1" applyAlignment="1">
      <alignment horizontal="center" vertical="center"/>
    </xf>
    <xf numFmtId="166" fontId="21" fillId="10" borderId="92" xfId="0" applyNumberFormat="1" applyFont="1" applyFill="1" applyBorder="1" applyAlignment="1">
      <alignment horizontal="left" vertical="center" wrapText="1"/>
    </xf>
    <xf numFmtId="166" fontId="4" fillId="10" borderId="11" xfId="0" applyNumberFormat="1" applyFont="1" applyFill="1" applyBorder="1" applyAlignment="1">
      <alignment horizontal="center" vertical="center"/>
    </xf>
    <xf numFmtId="166" fontId="4" fillId="10" borderId="12" xfId="0" applyNumberFormat="1" applyFont="1" applyFill="1" applyBorder="1" applyAlignment="1">
      <alignment horizontal="center" vertical="center"/>
    </xf>
    <xf numFmtId="166" fontId="4" fillId="10" borderId="103" xfId="0" applyNumberFormat="1" applyFont="1" applyFill="1" applyBorder="1" applyAlignment="1">
      <alignment horizontal="center" vertical="center"/>
    </xf>
    <xf numFmtId="167" fontId="21" fillId="10" borderId="93" xfId="0" applyNumberFormat="1" applyFont="1" applyFill="1" applyBorder="1" applyAlignment="1">
      <alignment horizontal="center" vertical="center"/>
    </xf>
    <xf numFmtId="166" fontId="21" fillId="10" borderId="93" xfId="0" applyNumberFormat="1" applyFont="1" applyFill="1" applyBorder="1" applyAlignment="1">
      <alignment horizontal="center" vertical="center"/>
    </xf>
    <xf numFmtId="0" fontId="21" fillId="10" borderId="12" xfId="0" applyFont="1" applyFill="1" applyBorder="1" applyAlignment="1">
      <alignment horizontal="left" vertical="top" wrapText="1"/>
    </xf>
    <xf numFmtId="166" fontId="21" fillId="10" borderId="13" xfId="0" applyNumberFormat="1" applyFont="1" applyFill="1" applyBorder="1" applyAlignment="1">
      <alignment horizontal="center" vertical="center" wrapText="1"/>
    </xf>
    <xf numFmtId="0" fontId="21" fillId="10" borderId="94" xfId="0" applyFont="1" applyFill="1" applyBorder="1" applyAlignment="1">
      <alignment horizontal="left" vertical="top" wrapText="1"/>
    </xf>
    <xf numFmtId="0" fontId="21" fillId="10" borderId="92" xfId="0" applyFont="1" applyFill="1" applyBorder="1" applyAlignment="1">
      <alignment horizontal="left" vertical="top" wrapText="1"/>
    </xf>
    <xf numFmtId="0" fontId="21" fillId="10" borderId="103" xfId="0" applyFont="1" applyFill="1" applyBorder="1" applyAlignment="1">
      <alignment horizontal="left" vertical="top" wrapText="1"/>
    </xf>
    <xf numFmtId="0" fontId="21" fillId="10" borderId="11" xfId="0" applyFont="1" applyFill="1" applyBorder="1" applyAlignment="1">
      <alignment horizontal="left" vertical="top" wrapText="1"/>
    </xf>
    <xf numFmtId="0" fontId="21" fillId="10" borderId="13" xfId="0" applyFont="1" applyFill="1" applyBorder="1" applyAlignment="1">
      <alignment horizontal="left" vertical="top" wrapText="1"/>
    </xf>
    <xf numFmtId="166" fontId="21" fillId="0" borderId="18" xfId="0" applyNumberFormat="1" applyFont="1" applyBorder="1" applyAlignment="1">
      <alignment horizontal="left" vertical="center" wrapText="1"/>
    </xf>
    <xf numFmtId="0" fontId="21" fillId="10" borderId="11" xfId="0" applyFont="1" applyFill="1" applyBorder="1" applyAlignment="1">
      <alignment horizontal="center" vertical="center"/>
    </xf>
    <xf numFmtId="0" fontId="21" fillId="10" borderId="12" xfId="0" applyFont="1" applyFill="1" applyBorder="1" applyAlignment="1">
      <alignment horizontal="center" vertical="center"/>
    </xf>
    <xf numFmtId="168" fontId="21" fillId="10" borderId="10" xfId="0" applyNumberFormat="1" applyFont="1" applyFill="1" applyBorder="1" applyAlignment="1">
      <alignment horizontal="center" vertical="center"/>
    </xf>
    <xf numFmtId="168" fontId="21" fillId="10" borderId="96" xfId="0" applyNumberFormat="1" applyFont="1" applyFill="1" applyBorder="1" applyAlignment="1">
      <alignment horizontal="center" vertical="center"/>
    </xf>
    <xf numFmtId="166" fontId="21" fillId="10" borderId="11" xfId="0" applyNumberFormat="1" applyFont="1" applyFill="1" applyBorder="1" applyAlignment="1">
      <alignment horizontal="center" vertical="center"/>
    </xf>
    <xf numFmtId="166" fontId="21" fillId="10" borderId="12" xfId="0" applyNumberFormat="1" applyFont="1" applyFill="1" applyBorder="1" applyAlignment="1">
      <alignment horizontal="center" vertical="center"/>
    </xf>
    <xf numFmtId="166" fontId="21" fillId="10" borderId="13" xfId="0" applyNumberFormat="1" applyFont="1" applyFill="1" applyBorder="1" applyAlignment="1">
      <alignment horizontal="center" vertical="center"/>
    </xf>
    <xf numFmtId="0" fontId="21" fillId="10" borderId="92" xfId="0" applyFont="1" applyFill="1" applyBorder="1" applyAlignment="1">
      <alignment horizontal="center" vertical="center"/>
    </xf>
    <xf numFmtId="164" fontId="32" fillId="10" borderId="81" xfId="0" applyNumberFormat="1" applyFont="1" applyFill="1" applyBorder="1" applyAlignment="1">
      <alignment vertical="center"/>
    </xf>
    <xf numFmtId="169" fontId="32" fillId="10" borderId="81" xfId="0" applyNumberFormat="1" applyFont="1" applyFill="1" applyBorder="1" applyAlignment="1">
      <alignment vertical="center"/>
    </xf>
    <xf numFmtId="164" fontId="33" fillId="10" borderId="18" xfId="0" applyNumberFormat="1" applyFont="1" applyFill="1" applyBorder="1" applyAlignment="1">
      <alignment vertical="center"/>
    </xf>
    <xf numFmtId="0" fontId="21" fillId="10" borderId="100" xfId="0" applyFont="1" applyFill="1" applyBorder="1" applyAlignment="1">
      <alignment horizontal="center" vertical="center"/>
    </xf>
    <xf numFmtId="0" fontId="21" fillId="10" borderId="98" xfId="0" applyFont="1" applyFill="1" applyBorder="1" applyAlignment="1">
      <alignment horizontal="center" vertical="center"/>
    </xf>
    <xf numFmtId="0" fontId="21" fillId="10" borderId="97" xfId="0" applyFont="1" applyFill="1" applyBorder="1" applyAlignment="1">
      <alignment horizontal="center" vertical="center"/>
    </xf>
    <xf numFmtId="49" fontId="4" fillId="10" borderId="18" xfId="0" applyNumberFormat="1" applyFont="1" applyFill="1" applyBorder="1" applyAlignment="1">
      <alignment vertical="center"/>
    </xf>
    <xf numFmtId="49" fontId="4" fillId="10" borderId="104" xfId="0" applyNumberFormat="1" applyFont="1" applyFill="1" applyBorder="1" applyAlignment="1">
      <alignment vertical="center" wrapText="1"/>
    </xf>
    <xf numFmtId="0" fontId="4" fillId="10" borderId="97" xfId="0" applyFont="1" applyFill="1" applyBorder="1" applyAlignment="1">
      <alignment horizontal="center" vertical="center"/>
    </xf>
    <xf numFmtId="0" fontId="4" fillId="10" borderId="82" xfId="0" applyFont="1" applyFill="1" applyBorder="1" applyAlignment="1">
      <alignment horizontal="center" vertical="center"/>
    </xf>
    <xf numFmtId="0" fontId="4" fillId="10" borderId="98" xfId="0" applyFont="1" applyFill="1" applyBorder="1" applyAlignment="1">
      <alignment horizontal="center" vertical="center"/>
    </xf>
    <xf numFmtId="168" fontId="4" fillId="10" borderId="96" xfId="0" applyNumberFormat="1" applyFont="1" applyFill="1" applyBorder="1" applyAlignment="1">
      <alignment horizontal="center" vertical="center"/>
    </xf>
    <xf numFmtId="166" fontId="4" fillId="10" borderId="97" xfId="0" applyNumberFormat="1" applyFont="1" applyFill="1" applyBorder="1" applyAlignment="1">
      <alignment horizontal="center" vertical="center"/>
    </xf>
    <xf numFmtId="166" fontId="4" fillId="10" borderId="82" xfId="0" applyNumberFormat="1" applyFont="1" applyFill="1" applyBorder="1" applyAlignment="1">
      <alignment horizontal="center" vertical="center"/>
    </xf>
    <xf numFmtId="166" fontId="4" fillId="10" borderId="98" xfId="0" applyNumberFormat="1" applyFont="1" applyFill="1" applyBorder="1" applyAlignment="1">
      <alignment horizontal="center" vertical="center"/>
    </xf>
    <xf numFmtId="0" fontId="4" fillId="10" borderId="100" xfId="0" applyFont="1" applyFill="1" applyBorder="1" applyAlignment="1">
      <alignment horizontal="center" vertical="center"/>
    </xf>
    <xf numFmtId="169" fontId="24" fillId="10" borderId="81" xfId="0" applyNumberFormat="1" applyFont="1" applyFill="1" applyBorder="1" applyAlignment="1">
      <alignment vertical="center"/>
    </xf>
    <xf numFmtId="49" fontId="4" fillId="10" borderId="86" xfId="0" applyNumberFormat="1" applyFont="1" applyFill="1" applyBorder="1" applyAlignment="1">
      <alignment vertical="center" wrapText="1"/>
    </xf>
    <xf numFmtId="0" fontId="4" fillId="10" borderId="17" xfId="0" applyFont="1" applyFill="1" applyBorder="1" applyAlignment="1">
      <alignment horizontal="center" vertical="center"/>
    </xf>
    <xf numFmtId="0" fontId="4" fillId="10" borderId="19" xfId="0" applyFont="1" applyFill="1" applyBorder="1" applyAlignment="1">
      <alignment horizontal="center" vertical="center"/>
    </xf>
    <xf numFmtId="0" fontId="4" fillId="10" borderId="87" xfId="0" applyFont="1" applyFill="1" applyBorder="1" applyAlignment="1">
      <alignment horizontal="center" vertical="center"/>
    </xf>
    <xf numFmtId="49" fontId="4" fillId="10" borderId="18" xfId="0" applyNumberFormat="1" applyFont="1" applyFill="1" applyBorder="1" applyAlignment="1">
      <alignment vertical="center" wrapText="1"/>
    </xf>
    <xf numFmtId="168" fontId="4" fillId="10" borderId="16" xfId="0" applyNumberFormat="1" applyFont="1" applyFill="1" applyBorder="1" applyAlignment="1">
      <alignment horizontal="center" vertical="center"/>
    </xf>
    <xf numFmtId="49" fontId="4" fillId="10" borderId="105" xfId="0" applyNumberFormat="1" applyFont="1" applyFill="1" applyBorder="1" applyAlignment="1">
      <alignment vertical="center" wrapText="1"/>
    </xf>
    <xf numFmtId="0" fontId="4" fillId="10" borderId="90" xfId="0" applyFont="1" applyFill="1" applyBorder="1" applyAlignment="1">
      <alignment horizontal="center" vertical="center"/>
    </xf>
    <xf numFmtId="0" fontId="4" fillId="10" borderId="101" xfId="0" applyFont="1" applyFill="1" applyBorder="1" applyAlignment="1">
      <alignment horizontal="center" vertical="center"/>
    </xf>
    <xf numFmtId="0" fontId="4" fillId="10" borderId="91" xfId="0" applyFont="1" applyFill="1" applyBorder="1" applyAlignment="1">
      <alignment horizontal="center" vertical="center"/>
    </xf>
    <xf numFmtId="168" fontId="4" fillId="10" borderId="95" xfId="0" applyNumberFormat="1" applyFont="1" applyFill="1" applyBorder="1" applyAlignment="1">
      <alignment horizontal="center" vertical="center"/>
    </xf>
    <xf numFmtId="168" fontId="4" fillId="10" borderId="106" xfId="0" applyNumberFormat="1" applyFont="1" applyFill="1" applyBorder="1" applyAlignment="1">
      <alignment horizontal="center" vertical="center"/>
    </xf>
    <xf numFmtId="166" fontId="4" fillId="10" borderId="107" xfId="0" applyNumberFormat="1" applyFont="1" applyFill="1" applyBorder="1" applyAlignment="1">
      <alignment horizontal="center" vertical="center"/>
    </xf>
    <xf numFmtId="166" fontId="4" fillId="10" borderId="108" xfId="0" applyNumberFormat="1" applyFont="1" applyFill="1" applyBorder="1" applyAlignment="1">
      <alignment horizontal="center" vertical="center"/>
    </xf>
    <xf numFmtId="166" fontId="4" fillId="10" borderId="109" xfId="0" applyNumberFormat="1" applyFont="1" applyFill="1" applyBorder="1" applyAlignment="1">
      <alignment horizontal="center" vertical="center"/>
    </xf>
    <xf numFmtId="0" fontId="4" fillId="10" borderId="110" xfId="0" applyFont="1" applyFill="1" applyBorder="1" applyAlignment="1">
      <alignment horizontal="center" vertical="center"/>
    </xf>
    <xf numFmtId="49" fontId="4" fillId="10" borderId="100" xfId="0" applyNumberFormat="1" applyFont="1" applyFill="1" applyBorder="1" applyAlignment="1">
      <alignment vertical="center" wrapText="1"/>
    </xf>
    <xf numFmtId="168" fontId="4" fillId="10" borderId="18" xfId="0" applyNumberFormat="1" applyFont="1" applyFill="1" applyBorder="1" applyAlignment="1">
      <alignment horizontal="center" vertical="center"/>
    </xf>
    <xf numFmtId="166" fontId="4" fillId="10" borderId="18" xfId="0" applyNumberFormat="1" applyFont="1" applyFill="1" applyBorder="1" applyAlignment="1">
      <alignment horizontal="center" vertical="center"/>
    </xf>
    <xf numFmtId="49" fontId="4" fillId="10" borderId="111" xfId="0" applyNumberFormat="1" applyFont="1" applyFill="1" applyBorder="1" applyAlignment="1">
      <alignment vertical="center" wrapText="1"/>
    </xf>
    <xf numFmtId="0" fontId="4" fillId="10" borderId="11" xfId="0" applyFont="1" applyFill="1" applyBorder="1" applyAlignment="1">
      <alignment horizontal="center" vertical="center"/>
    </xf>
    <xf numFmtId="0" fontId="4" fillId="10" borderId="12" xfId="0" applyFont="1" applyFill="1" applyBorder="1" applyAlignment="1">
      <alignment horizontal="center" vertical="center"/>
    </xf>
    <xf numFmtId="0" fontId="4" fillId="10" borderId="13" xfId="0" applyFont="1" applyFill="1" applyBorder="1" applyAlignment="1">
      <alignment horizontal="center" vertical="center"/>
    </xf>
    <xf numFmtId="168" fontId="4" fillId="10" borderId="10" xfId="0" applyNumberFormat="1" applyFont="1" applyFill="1" applyBorder="1" applyAlignment="1">
      <alignment horizontal="center" vertical="center"/>
    </xf>
    <xf numFmtId="166" fontId="4" fillId="10" borderId="13" xfId="0" applyNumberFormat="1" applyFont="1" applyFill="1" applyBorder="1" applyAlignment="1">
      <alignment horizontal="center" vertical="center"/>
    </xf>
    <xf numFmtId="0" fontId="4" fillId="10" borderId="92" xfId="0" applyFont="1" applyFill="1" applyBorder="1" applyAlignment="1">
      <alignment horizontal="center" vertical="center"/>
    </xf>
    <xf numFmtId="169" fontId="24" fillId="12" borderId="81" xfId="0" applyNumberFormat="1" applyFont="1" applyFill="1" applyBorder="1" applyAlignment="1">
      <alignment vertical="center"/>
    </xf>
    <xf numFmtId="0" fontId="4" fillId="10" borderId="112" xfId="0" applyFont="1" applyFill="1" applyBorder="1" applyAlignment="1">
      <alignment horizontal="center" vertical="center" wrapText="1"/>
    </xf>
    <xf numFmtId="0" fontId="31" fillId="10" borderId="12" xfId="0" applyFont="1" applyFill="1" applyBorder="1" applyAlignment="1">
      <alignment horizontal="center" vertical="center"/>
    </xf>
    <xf numFmtId="1" fontId="4" fillId="10" borderId="13" xfId="0" applyNumberFormat="1" applyFont="1" applyFill="1" applyBorder="1" applyAlignment="1">
      <alignment horizontal="center" vertical="center" wrapText="1"/>
    </xf>
    <xf numFmtId="0" fontId="4" fillId="10" borderId="99" xfId="0" applyFont="1" applyFill="1" applyBorder="1" applyAlignment="1">
      <alignment horizontal="center" vertical="center"/>
    </xf>
    <xf numFmtId="1" fontId="4" fillId="10" borderId="83" xfId="0" applyNumberFormat="1" applyFont="1" applyFill="1" applyBorder="1" applyAlignment="1">
      <alignment horizontal="center" vertical="center"/>
    </xf>
    <xf numFmtId="49" fontId="4" fillId="10" borderId="85" xfId="0" applyNumberFormat="1" applyFont="1" applyFill="1" applyBorder="1" applyAlignment="1">
      <alignment horizontal="center" vertical="center"/>
    </xf>
    <xf numFmtId="1" fontId="4" fillId="10" borderId="84" xfId="0" applyNumberFormat="1" applyFont="1" applyFill="1" applyBorder="1" applyAlignment="1">
      <alignment horizontal="center" vertical="center"/>
    </xf>
    <xf numFmtId="1" fontId="4" fillId="10" borderId="18" xfId="0" applyNumberFormat="1" applyFont="1" applyFill="1" applyBorder="1" applyAlignment="1">
      <alignment horizontal="center" vertical="center"/>
    </xf>
    <xf numFmtId="1" fontId="4" fillId="10" borderId="19" xfId="0" applyNumberFormat="1" applyFont="1" applyFill="1" applyBorder="1" applyAlignment="1">
      <alignment horizontal="center" vertical="center" wrapText="1"/>
    </xf>
    <xf numFmtId="164" fontId="34" fillId="10" borderId="81" xfId="0" applyNumberFormat="1" applyFont="1" applyFill="1" applyBorder="1" applyAlignment="1">
      <alignment vertical="center"/>
    </xf>
    <xf numFmtId="164" fontId="35" fillId="10" borderId="18" xfId="0" applyNumberFormat="1" applyFont="1" applyFill="1" applyBorder="1" applyAlignment="1">
      <alignment vertical="center"/>
    </xf>
    <xf numFmtId="0" fontId="4" fillId="10" borderId="85" xfId="0" applyFont="1" applyFill="1" applyBorder="1" applyAlignment="1">
      <alignment horizontal="center" vertical="center" wrapText="1"/>
    </xf>
    <xf numFmtId="0" fontId="4" fillId="10" borderId="84" xfId="0" applyFont="1" applyFill="1" applyBorder="1" applyAlignment="1">
      <alignment horizontal="center" vertical="center"/>
    </xf>
    <xf numFmtId="0" fontId="4" fillId="10" borderId="18" xfId="0" applyFont="1" applyFill="1" applyBorder="1" applyAlignment="1">
      <alignment horizontal="left" wrapText="1"/>
    </xf>
    <xf numFmtId="164" fontId="4" fillId="10" borderId="18" xfId="0" applyNumberFormat="1" applyFont="1" applyFill="1" applyBorder="1" applyAlignment="1">
      <alignment vertical="center"/>
    </xf>
    <xf numFmtId="164" fontId="24" fillId="10" borderId="18" xfId="0" applyNumberFormat="1" applyFont="1" applyFill="1" applyBorder="1" applyAlignment="1">
      <alignment vertical="center"/>
    </xf>
    <xf numFmtId="0" fontId="21" fillId="3" borderId="81" xfId="0" applyFont="1" applyFill="1" applyBorder="1" applyAlignment="1">
      <alignment horizontal="right" vertical="center"/>
    </xf>
    <xf numFmtId="0" fontId="43" fillId="0" borderId="18" xfId="0" applyFont="1" applyBorder="1" applyAlignment="1">
      <alignment horizontal="center" vertical="center"/>
    </xf>
    <xf numFmtId="167" fontId="43" fillId="0" borderId="18" xfId="0" applyNumberFormat="1" applyFont="1" applyBorder="1" applyAlignment="1">
      <alignment horizontal="center" vertical="center"/>
    </xf>
    <xf numFmtId="169" fontId="29" fillId="5" borderId="18" xfId="0" applyNumberFormat="1" applyFont="1" applyFill="1" applyBorder="1" applyAlignment="1">
      <alignment horizontal="center" vertical="center"/>
    </xf>
    <xf numFmtId="169" fontId="23" fillId="0" borderId="0" xfId="0" applyNumberFormat="1" applyFont="1" applyAlignment="1">
      <alignment horizontal="center" vertical="center"/>
    </xf>
    <xf numFmtId="0" fontId="43" fillId="0" borderId="0" xfId="0" applyFont="1"/>
    <xf numFmtId="0" fontId="12" fillId="9" borderId="81" xfId="0" applyFont="1" applyFill="1" applyBorder="1"/>
    <xf numFmtId="49" fontId="21" fillId="0" borderId="117" xfId="0" applyNumberFormat="1" applyFont="1" applyBorder="1" applyAlignment="1">
      <alignment horizontal="center" vertical="center"/>
    </xf>
    <xf numFmtId="49" fontId="21" fillId="0" borderId="95" xfId="0" applyNumberFormat="1" applyFont="1" applyBorder="1" applyAlignment="1">
      <alignment horizontal="center" vertical="center"/>
    </xf>
    <xf numFmtId="49" fontId="21" fillId="13" borderId="3" xfId="0" applyNumberFormat="1" applyFont="1" applyFill="1" applyBorder="1" applyAlignment="1">
      <alignment horizontal="left" vertical="center" wrapText="1"/>
    </xf>
    <xf numFmtId="49" fontId="21" fillId="13" borderId="11" xfId="0" applyNumberFormat="1" applyFont="1" applyFill="1" applyBorder="1" applyAlignment="1">
      <alignment horizontal="center" vertical="center"/>
    </xf>
    <xf numFmtId="49" fontId="21" fillId="13" borderId="12" xfId="0" applyNumberFormat="1" applyFont="1" applyFill="1" applyBorder="1" applyAlignment="1">
      <alignment horizontal="center" vertical="center"/>
    </xf>
    <xf numFmtId="49" fontId="21" fillId="13" borderId="44" xfId="0" applyNumberFormat="1" applyFont="1" applyFill="1" applyBorder="1" applyAlignment="1">
      <alignment horizontal="left" vertical="center" wrapText="1"/>
    </xf>
    <xf numFmtId="0" fontId="21" fillId="13" borderId="17" xfId="0" applyFont="1" applyFill="1" applyBorder="1" applyAlignment="1">
      <alignment horizontal="center" vertical="center" wrapText="1"/>
    </xf>
    <xf numFmtId="0" fontId="21" fillId="13" borderId="18" xfId="0" applyFont="1" applyFill="1" applyBorder="1" applyAlignment="1">
      <alignment horizontal="center" vertical="center" wrapText="1"/>
    </xf>
    <xf numFmtId="49" fontId="21" fillId="13" borderId="44" xfId="0" applyNumberFormat="1" applyFont="1" applyFill="1" applyBorder="1" applyAlignment="1">
      <alignment vertical="center" wrapText="1"/>
    </xf>
    <xf numFmtId="164" fontId="21" fillId="13" borderId="17" xfId="0" applyNumberFormat="1" applyFont="1" applyFill="1" applyBorder="1" applyAlignment="1">
      <alignment horizontal="center" vertical="center"/>
    </xf>
    <xf numFmtId="49" fontId="21" fillId="13" borderId="16" xfId="0" applyNumberFormat="1" applyFont="1" applyFill="1" applyBorder="1" applyAlignment="1">
      <alignment vertical="center" wrapText="1"/>
    </xf>
    <xf numFmtId="49" fontId="4" fillId="13" borderId="38" xfId="0" applyNumberFormat="1" applyFont="1" applyFill="1" applyBorder="1" applyAlignment="1">
      <alignment vertical="center" wrapText="1"/>
    </xf>
    <xf numFmtId="1" fontId="4" fillId="13" borderId="17" xfId="0" applyNumberFormat="1" applyFont="1" applyFill="1" applyBorder="1" applyAlignment="1">
      <alignment horizontal="center" vertical="center"/>
    </xf>
    <xf numFmtId="49" fontId="4" fillId="13" borderId="18" xfId="0" applyNumberFormat="1" applyFont="1" applyFill="1" applyBorder="1" applyAlignment="1">
      <alignment horizontal="center" vertical="center"/>
    </xf>
    <xf numFmtId="0" fontId="4" fillId="13" borderId="18" xfId="0" applyFont="1" applyFill="1" applyBorder="1" applyAlignment="1">
      <alignment horizontal="center" vertical="center"/>
    </xf>
    <xf numFmtId="0" fontId="4" fillId="13" borderId="11" xfId="0" applyFont="1" applyFill="1" applyBorder="1" applyAlignment="1">
      <alignment horizontal="center" vertical="center"/>
    </xf>
    <xf numFmtId="0" fontId="4" fillId="13" borderId="12" xfId="0" applyFont="1" applyFill="1" applyBorder="1" applyAlignment="1">
      <alignment horizontal="center" vertical="center"/>
    </xf>
    <xf numFmtId="49" fontId="21" fillId="13" borderId="0" xfId="0" applyNumberFormat="1" applyFont="1" applyFill="1" applyAlignment="1">
      <alignment vertical="center" wrapText="1"/>
    </xf>
    <xf numFmtId="164" fontId="21" fillId="13" borderId="90" xfId="0" applyNumberFormat="1" applyFont="1" applyFill="1" applyBorder="1" applyAlignment="1">
      <alignment horizontal="center" vertical="center"/>
    </xf>
    <xf numFmtId="0" fontId="21" fillId="13" borderId="101" xfId="0" applyFont="1" applyFill="1" applyBorder="1" applyAlignment="1">
      <alignment horizontal="center" vertical="center" wrapText="1"/>
    </xf>
    <xf numFmtId="0" fontId="45" fillId="13" borderId="18" xfId="0" applyFont="1" applyFill="1" applyBorder="1" applyAlignment="1">
      <alignment horizontal="left" wrapText="1"/>
    </xf>
    <xf numFmtId="0" fontId="45" fillId="13" borderId="101" xfId="0" applyFont="1" applyFill="1" applyBorder="1" applyAlignment="1">
      <alignment horizontal="left" wrapText="1"/>
    </xf>
    <xf numFmtId="49" fontId="45" fillId="13" borderId="67" xfId="0" applyNumberFormat="1" applyFont="1" applyFill="1" applyBorder="1" applyAlignment="1">
      <alignment vertical="center" wrapText="1"/>
    </xf>
    <xf numFmtId="0" fontId="45" fillId="13" borderId="117" xfId="0" applyFont="1" applyFill="1" applyBorder="1" applyAlignment="1">
      <alignment horizontal="left" wrapText="1"/>
    </xf>
    <xf numFmtId="164" fontId="21" fillId="13" borderId="117" xfId="0" applyNumberFormat="1" applyFont="1" applyFill="1" applyBorder="1" applyAlignment="1">
      <alignment horizontal="center" vertical="center"/>
    </xf>
    <xf numFmtId="0" fontId="21" fillId="13" borderId="117" xfId="0" applyFont="1" applyFill="1" applyBorder="1" applyAlignment="1">
      <alignment horizontal="center" vertical="center" wrapText="1"/>
    </xf>
    <xf numFmtId="0" fontId="4" fillId="0" borderId="117" xfId="0" applyFont="1" applyBorder="1" applyAlignment="1">
      <alignment horizontal="center" vertical="center"/>
    </xf>
    <xf numFmtId="0" fontId="4" fillId="0" borderId="121" xfId="0" applyFont="1" applyBorder="1" applyAlignment="1">
      <alignment horizontal="center" vertical="center" wrapText="1"/>
    </xf>
    <xf numFmtId="0" fontId="4" fillId="0" borderId="122" xfId="0" applyFont="1" applyBorder="1" applyAlignment="1">
      <alignment horizontal="center" vertical="center" wrapText="1"/>
    </xf>
    <xf numFmtId="0" fontId="4" fillId="0" borderId="123" xfId="0" applyFont="1" applyBorder="1" applyAlignment="1">
      <alignment horizontal="center" vertical="center" wrapText="1"/>
    </xf>
    <xf numFmtId="0" fontId="4" fillId="0" borderId="124" xfId="0" applyFont="1" applyBorder="1" applyAlignment="1">
      <alignment horizontal="center" vertical="center" wrapText="1"/>
    </xf>
    <xf numFmtId="0" fontId="4" fillId="0" borderId="120" xfId="0" applyFont="1" applyBorder="1" applyAlignment="1">
      <alignment horizontal="center" vertical="center" wrapText="1"/>
    </xf>
    <xf numFmtId="0" fontId="4" fillId="0" borderId="117" xfId="0" applyFont="1" applyBorder="1" applyAlignment="1">
      <alignment horizontal="center" vertical="center" wrapText="1"/>
    </xf>
    <xf numFmtId="0" fontId="4" fillId="0" borderId="119" xfId="0" applyFont="1" applyBorder="1" applyAlignment="1">
      <alignment horizontal="center" vertical="center" wrapText="1"/>
    </xf>
    <xf numFmtId="0" fontId="4" fillId="0" borderId="118" xfId="0" applyFont="1" applyBorder="1" applyAlignment="1">
      <alignment horizontal="center" vertical="center" wrapText="1"/>
    </xf>
    <xf numFmtId="0" fontId="0" fillId="0" borderId="129" xfId="0" applyBorder="1" applyAlignment="1">
      <alignment horizontal="center" vertical="center"/>
    </xf>
    <xf numFmtId="0" fontId="0" fillId="0" borderId="126" xfId="0" applyBorder="1" applyAlignment="1">
      <alignment horizontal="center" vertical="center"/>
    </xf>
    <xf numFmtId="0" fontId="0" fillId="0" borderId="127" xfId="0" applyBorder="1" applyAlignment="1">
      <alignment horizontal="center" vertical="center"/>
    </xf>
    <xf numFmtId="0" fontId="21" fillId="0" borderId="106" xfId="0" applyFont="1" applyBorder="1" applyAlignment="1">
      <alignment horizontal="center" vertical="center" wrapText="1"/>
    </xf>
    <xf numFmtId="0" fontId="4" fillId="0" borderId="101" xfId="0" applyFont="1" applyBorder="1" applyAlignment="1">
      <alignment horizontal="center" vertical="center" wrapText="1"/>
    </xf>
    <xf numFmtId="0" fontId="4" fillId="0" borderId="91" xfId="0" applyFont="1" applyBorder="1" applyAlignment="1">
      <alignment horizontal="center" vertical="center" wrapText="1"/>
    </xf>
    <xf numFmtId="49" fontId="4" fillId="0" borderId="117" xfId="0" applyNumberFormat="1" applyFont="1" applyBorder="1" applyAlignment="1">
      <alignment horizontal="center" vertical="center"/>
    </xf>
    <xf numFmtId="0" fontId="21" fillId="0" borderId="117" xfId="0" applyFont="1" applyBorder="1" applyAlignment="1">
      <alignment horizontal="center" vertical="center" wrapText="1"/>
    </xf>
    <xf numFmtId="1" fontId="4" fillId="0" borderId="117" xfId="0" applyNumberFormat="1" applyFont="1" applyBorder="1" applyAlignment="1">
      <alignment horizontal="center" vertical="center"/>
    </xf>
    <xf numFmtId="167" fontId="22" fillId="0" borderId="117" xfId="0" applyNumberFormat="1" applyFont="1" applyBorder="1" applyAlignment="1">
      <alignment horizontal="center" vertical="center" wrapText="1"/>
    </xf>
    <xf numFmtId="1" fontId="22" fillId="0" borderId="117" xfId="0" applyNumberFormat="1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/>
    </xf>
    <xf numFmtId="0" fontId="4" fillId="0" borderId="118" xfId="0" applyFont="1" applyBorder="1" applyAlignment="1">
      <alignment horizontal="center" vertical="center"/>
    </xf>
    <xf numFmtId="49" fontId="21" fillId="0" borderId="89" xfId="0" applyNumberFormat="1" applyFont="1" applyBorder="1" applyAlignment="1">
      <alignment horizontal="center" vertical="center"/>
    </xf>
    <xf numFmtId="49" fontId="21" fillId="0" borderId="101" xfId="0" applyNumberFormat="1" applyFont="1" applyBorder="1" applyAlignment="1">
      <alignment vertical="center" wrapText="1"/>
    </xf>
    <xf numFmtId="49" fontId="22" fillId="0" borderId="117" xfId="0" applyNumberFormat="1" applyFont="1" applyBorder="1" applyAlignment="1">
      <alignment vertical="center" wrapText="1"/>
    </xf>
    <xf numFmtId="49" fontId="4" fillId="0" borderId="117" xfId="0" applyNumberFormat="1" applyFont="1" applyBorder="1" applyAlignment="1">
      <alignment horizontal="left" vertical="center" wrapText="1"/>
    </xf>
    <xf numFmtId="0" fontId="4" fillId="0" borderId="121" xfId="1" applyFont="1" applyBorder="1" applyAlignment="1">
      <alignment horizontal="center" vertical="center" wrapText="1"/>
    </xf>
    <xf numFmtId="0" fontId="4" fillId="0" borderId="122" xfId="1" applyFont="1" applyBorder="1" applyAlignment="1">
      <alignment horizontal="center" vertical="center" wrapText="1"/>
    </xf>
    <xf numFmtId="0" fontId="4" fillId="0" borderId="123" xfId="1" applyFont="1" applyBorder="1" applyAlignment="1">
      <alignment horizontal="center" vertical="center" wrapText="1"/>
    </xf>
    <xf numFmtId="0" fontId="4" fillId="0" borderId="120" xfId="1" applyFont="1" applyBorder="1" applyAlignment="1">
      <alignment horizontal="center" vertical="center" wrapText="1"/>
    </xf>
    <xf numFmtId="0" fontId="4" fillId="0" borderId="117" xfId="1" applyFont="1" applyBorder="1" applyAlignment="1">
      <alignment horizontal="center" vertical="center" wrapText="1"/>
    </xf>
    <xf numFmtId="0" fontId="4" fillId="0" borderId="119" xfId="1" applyFont="1" applyBorder="1" applyAlignment="1">
      <alignment horizontal="center" vertical="center" wrapText="1"/>
    </xf>
    <xf numFmtId="0" fontId="4" fillId="0" borderId="125" xfId="1" applyFont="1" applyBorder="1" applyAlignment="1">
      <alignment horizontal="center" vertical="center" wrapText="1"/>
    </xf>
    <xf numFmtId="0" fontId="4" fillId="0" borderId="126" xfId="1" applyFont="1" applyBorder="1" applyAlignment="1">
      <alignment horizontal="center" vertical="center" wrapText="1"/>
    </xf>
    <xf numFmtId="0" fontId="4" fillId="0" borderId="127" xfId="1" applyFont="1" applyBorder="1" applyAlignment="1">
      <alignment horizontal="center" vertical="center" wrapText="1"/>
    </xf>
    <xf numFmtId="0" fontId="4" fillId="0" borderId="128" xfId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1" fillId="0" borderId="0" xfId="0" applyFont="1"/>
    <xf numFmtId="0" fontId="19" fillId="0" borderId="0" xfId="0" applyFont="1"/>
    <xf numFmtId="0" fontId="16" fillId="0" borderId="0" xfId="0" applyFont="1"/>
    <xf numFmtId="0" fontId="20" fillId="0" borderId="0" xfId="0" applyFont="1"/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21" fillId="0" borderId="117" xfId="0" applyFont="1" applyBorder="1" applyAlignment="1">
      <alignment vertical="center" wrapText="1"/>
    </xf>
    <xf numFmtId="0" fontId="21" fillId="0" borderId="101" xfId="0" applyFont="1" applyBorder="1" applyAlignment="1">
      <alignment horizontal="center" vertical="center"/>
    </xf>
    <xf numFmtId="49" fontId="21" fillId="0" borderId="101" xfId="0" applyNumberFormat="1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1" fontId="21" fillId="0" borderId="31" xfId="0" applyNumberFormat="1" applyFont="1" applyBorder="1" applyAlignment="1">
      <alignment horizontal="center" vertical="center"/>
    </xf>
    <xf numFmtId="1" fontId="21" fillId="0" borderId="101" xfId="0" applyNumberFormat="1" applyFont="1" applyBorder="1" applyAlignment="1">
      <alignment horizontal="center" vertical="center" wrapText="1"/>
    </xf>
    <xf numFmtId="1" fontId="21" fillId="0" borderId="9" xfId="0" applyNumberFormat="1" applyFont="1" applyBorder="1" applyAlignment="1">
      <alignment horizontal="center" vertical="center" wrapText="1"/>
    </xf>
    <xf numFmtId="1" fontId="21" fillId="0" borderId="117" xfId="0" applyNumberFormat="1" applyFont="1" applyBorder="1" applyAlignment="1">
      <alignment horizontal="center" vertical="center"/>
    </xf>
    <xf numFmtId="0" fontId="17" fillId="0" borderId="116" xfId="0" applyFont="1" applyBorder="1"/>
    <xf numFmtId="164" fontId="21" fillId="0" borderId="116" xfId="0" applyNumberFormat="1" applyFont="1" applyBorder="1" applyAlignment="1">
      <alignment horizontal="right" vertical="center"/>
    </xf>
    <xf numFmtId="0" fontId="21" fillId="0" borderId="116" xfId="0" applyFont="1" applyBorder="1" applyAlignment="1">
      <alignment horizontal="right" vertical="center"/>
    </xf>
    <xf numFmtId="0" fontId="2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1" fontId="22" fillId="0" borderId="0" xfId="0" applyNumberFormat="1" applyFont="1" applyAlignment="1">
      <alignment horizontal="center" vertical="center" wrapText="1"/>
    </xf>
    <xf numFmtId="0" fontId="21" fillId="0" borderId="101" xfId="0" applyFont="1" applyBorder="1" applyAlignment="1">
      <alignment horizontal="center" vertical="center" wrapText="1"/>
    </xf>
    <xf numFmtId="0" fontId="21" fillId="0" borderId="91" xfId="0" applyFont="1" applyBorder="1" applyAlignment="1">
      <alignment horizontal="center" vertical="center" wrapText="1"/>
    </xf>
    <xf numFmtId="168" fontId="21" fillId="0" borderId="88" xfId="0" applyNumberFormat="1" applyFont="1" applyBorder="1" applyAlignment="1">
      <alignment horizontal="center" vertical="center"/>
    </xf>
    <xf numFmtId="0" fontId="21" fillId="0" borderId="89" xfId="0" applyFont="1" applyBorder="1" applyAlignment="1">
      <alignment horizontal="center" vertical="center" wrapText="1"/>
    </xf>
    <xf numFmtId="0" fontId="21" fillId="0" borderId="90" xfId="0" applyFont="1" applyBorder="1" applyAlignment="1">
      <alignment horizontal="center" vertical="center" wrapText="1"/>
    </xf>
    <xf numFmtId="0" fontId="4" fillId="0" borderId="90" xfId="0" applyFont="1" applyBorder="1" applyAlignment="1">
      <alignment horizontal="center" vertical="center" wrapText="1"/>
    </xf>
    <xf numFmtId="168" fontId="21" fillId="0" borderId="117" xfId="0" applyNumberFormat="1" applyFont="1" applyBorder="1" applyAlignment="1">
      <alignment horizontal="center" vertical="center"/>
    </xf>
    <xf numFmtId="167" fontId="21" fillId="0" borderId="117" xfId="0" applyNumberFormat="1" applyFont="1" applyBorder="1" applyAlignment="1">
      <alignment horizontal="center" vertical="center" wrapText="1"/>
    </xf>
    <xf numFmtId="1" fontId="21" fillId="0" borderId="117" xfId="0" applyNumberFormat="1" applyFont="1" applyBorder="1" applyAlignment="1">
      <alignment horizontal="center" vertical="center" wrapText="1"/>
    </xf>
    <xf numFmtId="166" fontId="21" fillId="0" borderId="71" xfId="0" applyNumberFormat="1" applyFont="1" applyBorder="1" applyAlignment="1">
      <alignment horizontal="center" vertical="center"/>
    </xf>
    <xf numFmtId="166" fontId="21" fillId="0" borderId="73" xfId="0" applyNumberFormat="1" applyFont="1" applyBorder="1" applyAlignment="1">
      <alignment horizontal="center" vertical="center"/>
    </xf>
    <xf numFmtId="167" fontId="27" fillId="0" borderId="74" xfId="0" applyNumberFormat="1" applyFont="1" applyBorder="1" applyAlignment="1">
      <alignment horizontal="center" vertical="center"/>
    </xf>
    <xf numFmtId="167" fontId="48" fillId="0" borderId="116" xfId="0" applyNumberFormat="1" applyFont="1" applyBorder="1" applyAlignment="1">
      <alignment horizontal="center" vertical="center"/>
    </xf>
    <xf numFmtId="0" fontId="49" fillId="0" borderId="116" xfId="0" applyFont="1" applyBorder="1"/>
    <xf numFmtId="167" fontId="21" fillId="0" borderId="116" xfId="0" applyNumberFormat="1" applyFont="1" applyBorder="1" applyAlignment="1">
      <alignment horizontal="center" vertical="center"/>
    </xf>
    <xf numFmtId="167" fontId="23" fillId="0" borderId="116" xfId="0" applyNumberFormat="1" applyFont="1" applyBorder="1" applyAlignment="1">
      <alignment horizontal="center" vertical="center"/>
    </xf>
    <xf numFmtId="0" fontId="47" fillId="0" borderId="116" xfId="0" applyFont="1" applyBorder="1"/>
    <xf numFmtId="0" fontId="11" fillId="0" borderId="9" xfId="0" applyFont="1" applyBorder="1" applyAlignment="1">
      <alignment horizontal="center" vertical="center" wrapText="1"/>
    </xf>
    <xf numFmtId="0" fontId="17" fillId="0" borderId="32" xfId="0" applyFont="1" applyBorder="1"/>
    <xf numFmtId="0" fontId="17" fillId="0" borderId="31" xfId="0" applyFont="1" applyBorder="1"/>
    <xf numFmtId="0" fontId="17" fillId="0" borderId="33" xfId="0" applyFont="1" applyBorder="1"/>
    <xf numFmtId="0" fontId="0" fillId="0" borderId="0" xfId="0"/>
    <xf numFmtId="0" fontId="17" fillId="0" borderId="34" xfId="0" applyFont="1" applyBorder="1"/>
    <xf numFmtId="0" fontId="17" fillId="0" borderId="35" xfId="0" applyFont="1" applyBorder="1"/>
    <xf numFmtId="0" fontId="17" fillId="0" borderId="36" xfId="0" applyFont="1" applyBorder="1"/>
    <xf numFmtId="0" fontId="17" fillId="0" borderId="37" xfId="0" applyFont="1" applyBorder="1"/>
    <xf numFmtId="0" fontId="16" fillId="0" borderId="9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7" fillId="0" borderId="38" xfId="0" applyFont="1" applyBorder="1"/>
    <xf numFmtId="0" fontId="17" fillId="0" borderId="21" xfId="0" applyFont="1" applyBorder="1"/>
    <xf numFmtId="0" fontId="11" fillId="0" borderId="0" xfId="0" applyFont="1" applyAlignment="1">
      <alignment horizontal="center"/>
    </xf>
    <xf numFmtId="0" fontId="19" fillId="0" borderId="9" xfId="0" applyFont="1" applyBorder="1" applyAlignment="1">
      <alignment horizontal="center" vertical="center" wrapText="1"/>
    </xf>
    <xf numFmtId="49" fontId="11" fillId="0" borderId="9" xfId="0" applyNumberFormat="1" applyFont="1" applyBorder="1" applyAlignment="1">
      <alignment horizontal="center" vertical="center" wrapText="1"/>
    </xf>
    <xf numFmtId="49" fontId="11" fillId="0" borderId="110" xfId="0" applyNumberFormat="1" applyFont="1" applyBorder="1" applyAlignment="1">
      <alignment horizontal="center" vertical="center" wrapText="1"/>
    </xf>
    <xf numFmtId="49" fontId="11" fillId="0" borderId="31" xfId="0" applyNumberFormat="1" applyFont="1" applyBorder="1" applyAlignment="1">
      <alignment horizontal="center" vertical="center" wrapText="1"/>
    </xf>
    <xf numFmtId="49" fontId="11" fillId="0" borderId="33" xfId="0" applyNumberFormat="1" applyFont="1" applyBorder="1" applyAlignment="1">
      <alignment horizontal="center" vertical="center" wrapText="1"/>
    </xf>
    <xf numFmtId="49" fontId="11" fillId="0" borderId="116" xfId="0" applyNumberFormat="1" applyFont="1" applyBorder="1" applyAlignment="1">
      <alignment horizontal="center" vertical="center" wrapText="1"/>
    </xf>
    <xf numFmtId="49" fontId="11" fillId="0" borderId="34" xfId="0" applyNumberFormat="1" applyFont="1" applyBorder="1" applyAlignment="1">
      <alignment horizontal="center" vertical="center" wrapText="1"/>
    </xf>
    <xf numFmtId="49" fontId="11" fillId="0" borderId="35" xfId="0" applyNumberFormat="1" applyFont="1" applyBorder="1" applyAlignment="1">
      <alignment horizontal="center" vertical="center" wrapText="1"/>
    </xf>
    <xf numFmtId="49" fontId="11" fillId="0" borderId="114" xfId="0" applyNumberFormat="1" applyFont="1" applyBorder="1" applyAlignment="1">
      <alignment horizontal="center" vertical="center" wrapText="1"/>
    </xf>
    <xf numFmtId="49" fontId="11" fillId="0" borderId="99" xfId="0" applyNumberFormat="1" applyFont="1" applyBorder="1" applyAlignment="1">
      <alignment horizontal="center" vertical="center" wrapText="1"/>
    </xf>
    <xf numFmtId="0" fontId="11" fillId="0" borderId="110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116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114" xfId="0" applyFont="1" applyBorder="1" applyAlignment="1">
      <alignment horizontal="center" vertical="center" wrapText="1"/>
    </xf>
    <xf numFmtId="0" fontId="11" fillId="0" borderId="99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left" wrapText="1"/>
    </xf>
    <xf numFmtId="0" fontId="11" fillId="0" borderId="20" xfId="0" applyFont="1" applyBorder="1" applyAlignment="1">
      <alignment horizontal="center" vertical="center" wrapText="1"/>
    </xf>
    <xf numFmtId="1" fontId="19" fillId="0" borderId="20" xfId="0" applyNumberFormat="1" applyFont="1" applyBorder="1" applyAlignment="1">
      <alignment horizontal="center" vertical="center" wrapText="1"/>
    </xf>
    <xf numFmtId="49" fontId="19" fillId="0" borderId="20" xfId="0" applyNumberFormat="1" applyFont="1" applyBorder="1" applyAlignment="1">
      <alignment horizontal="left" vertical="center" wrapText="1"/>
    </xf>
    <xf numFmtId="49" fontId="19" fillId="0" borderId="9" xfId="0" applyNumberFormat="1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17" fillId="0" borderId="3" xfId="0" applyFont="1" applyBorder="1"/>
    <xf numFmtId="0" fontId="17" fillId="0" borderId="4" xfId="0" applyFont="1" applyBorder="1"/>
    <xf numFmtId="0" fontId="4" fillId="0" borderId="125" xfId="0" applyFont="1" applyBorder="1" applyAlignment="1">
      <alignment horizontal="center" vertical="center"/>
    </xf>
    <xf numFmtId="0" fontId="0" fillId="0" borderId="126" xfId="0" applyBorder="1" applyAlignment="1">
      <alignment horizontal="center" vertical="center"/>
    </xf>
    <xf numFmtId="0" fontId="0" fillId="0" borderId="127" xfId="0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textRotation="90"/>
    </xf>
    <xf numFmtId="0" fontId="17" fillId="0" borderId="5" xfId="0" applyFont="1" applyBorder="1"/>
    <xf numFmtId="0" fontId="19" fillId="0" borderId="130" xfId="0" applyFont="1" applyBorder="1" applyAlignment="1">
      <alignment horizontal="center" vertical="center" wrapText="1"/>
    </xf>
    <xf numFmtId="0" fontId="46" fillId="0" borderId="131" xfId="0" applyFont="1" applyBorder="1" applyAlignment="1">
      <alignment horizontal="center" vertical="center" wrapText="1"/>
    </xf>
    <xf numFmtId="0" fontId="46" fillId="0" borderId="132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wrapText="1"/>
    </xf>
    <xf numFmtId="0" fontId="21" fillId="0" borderId="9" xfId="0" applyFont="1" applyBorder="1" applyAlignment="1">
      <alignment horizontal="center" vertical="center" wrapText="1"/>
    </xf>
    <xf numFmtId="49" fontId="19" fillId="0" borderId="20" xfId="0" applyNumberFormat="1" applyFont="1" applyBorder="1" applyAlignment="1">
      <alignment vertical="center" wrapText="1"/>
    </xf>
    <xf numFmtId="167" fontId="21" fillId="0" borderId="59" xfId="0" applyNumberFormat="1" applyFont="1" applyBorder="1" applyAlignment="1">
      <alignment horizontal="center" vertical="center"/>
    </xf>
    <xf numFmtId="0" fontId="17" fillId="0" borderId="46" xfId="0" applyFont="1" applyBorder="1"/>
    <xf numFmtId="0" fontId="17" fillId="0" borderId="47" xfId="0" applyFont="1" applyBorder="1"/>
    <xf numFmtId="49" fontId="4" fillId="0" borderId="42" xfId="0" applyNumberFormat="1" applyFont="1" applyBorder="1" applyAlignment="1">
      <alignment horizontal="center" vertical="center" wrapText="1"/>
    </xf>
    <xf numFmtId="0" fontId="17" fillId="0" borderId="70" xfId="0" applyFont="1" applyBorder="1"/>
    <xf numFmtId="49" fontId="4" fillId="0" borderId="69" xfId="0" applyNumberFormat="1" applyFont="1" applyBorder="1" applyAlignment="1">
      <alignment horizontal="center" vertical="center" wrapText="1"/>
    </xf>
    <xf numFmtId="0" fontId="21" fillId="0" borderId="62" xfId="0" applyFont="1" applyBorder="1" applyAlignment="1">
      <alignment horizontal="center" vertical="center" wrapText="1"/>
    </xf>
    <xf numFmtId="0" fontId="17" fillId="0" borderId="52" xfId="0" applyFont="1" applyBorder="1"/>
    <xf numFmtId="0" fontId="17" fillId="0" borderId="63" xfId="0" applyFont="1" applyBorder="1"/>
    <xf numFmtId="0" fontId="21" fillId="0" borderId="62" xfId="0" applyFont="1" applyBorder="1" applyAlignment="1">
      <alignment horizontal="right" vertical="center"/>
    </xf>
    <xf numFmtId="0" fontId="21" fillId="0" borderId="39" xfId="0" applyFont="1" applyBorder="1" applyAlignment="1">
      <alignment horizontal="right" vertical="center"/>
    </xf>
    <xf numFmtId="0" fontId="17" fillId="0" borderId="40" xfId="0" applyFont="1" applyBorder="1"/>
    <xf numFmtId="0" fontId="17" fillId="0" borderId="41" xfId="0" applyFont="1" applyBorder="1"/>
    <xf numFmtId="164" fontId="21" fillId="0" borderId="62" xfId="0" applyNumberFormat="1" applyFont="1" applyBorder="1" applyAlignment="1">
      <alignment horizontal="right" vertical="center"/>
    </xf>
    <xf numFmtId="167" fontId="22" fillId="0" borderId="45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20" xfId="0" applyNumberFormat="1" applyFont="1" applyBorder="1" applyAlignment="1">
      <alignment horizontal="center" vertical="center" wrapText="1"/>
    </xf>
    <xf numFmtId="0" fontId="17" fillId="0" borderId="44" xfId="0" applyFont="1" applyBorder="1"/>
    <xf numFmtId="164" fontId="4" fillId="0" borderId="9" xfId="0" applyNumberFormat="1" applyFont="1" applyBorder="1" applyAlignment="1">
      <alignment horizontal="center" vertical="center" textRotation="90" wrapText="1"/>
    </xf>
    <xf numFmtId="0" fontId="17" fillId="0" borderId="59" xfId="0" applyFont="1" applyBorder="1"/>
    <xf numFmtId="0" fontId="4" fillId="0" borderId="39" xfId="0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 textRotation="90" wrapText="1"/>
    </xf>
    <xf numFmtId="0" fontId="17" fillId="0" borderId="49" xfId="0" applyFont="1" applyBorder="1"/>
    <xf numFmtId="0" fontId="17" fillId="0" borderId="57" xfId="0" applyFont="1" applyBorder="1"/>
    <xf numFmtId="164" fontId="4" fillId="0" borderId="8" xfId="0" applyNumberFormat="1" applyFont="1" applyBorder="1" applyAlignment="1">
      <alignment horizontal="center" vertical="center" textRotation="90" wrapText="1"/>
    </xf>
    <xf numFmtId="0" fontId="17" fillId="0" borderId="50" xfId="0" applyFont="1" applyBorder="1"/>
    <xf numFmtId="0" fontId="17" fillId="0" borderId="58" xfId="0" applyFont="1" applyBorder="1"/>
    <xf numFmtId="164" fontId="16" fillId="0" borderId="39" xfId="0" applyNumberFormat="1" applyFont="1" applyBorder="1" applyAlignment="1">
      <alignment horizontal="center" vertical="center" wrapText="1"/>
    </xf>
    <xf numFmtId="164" fontId="4" fillId="0" borderId="42" xfId="0" applyNumberFormat="1" applyFont="1" applyBorder="1" applyAlignment="1">
      <alignment horizontal="center" vertical="center" textRotation="90" wrapText="1"/>
    </xf>
    <xf numFmtId="0" fontId="17" fillId="0" borderId="43" xfId="0" applyFont="1" applyBorder="1"/>
    <xf numFmtId="0" fontId="17" fillId="0" borderId="56" xfId="0" applyFont="1" applyBorder="1"/>
    <xf numFmtId="164" fontId="4" fillId="0" borderId="6" xfId="0" applyNumberFormat="1" applyFont="1" applyBorder="1" applyAlignment="1">
      <alignment horizontal="center" vertical="center" textRotation="90" wrapText="1"/>
    </xf>
    <xf numFmtId="0" fontId="17" fillId="0" borderId="48" xfId="0" applyFont="1" applyBorder="1"/>
    <xf numFmtId="49" fontId="4" fillId="0" borderId="69" xfId="0" applyNumberFormat="1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165" fontId="21" fillId="0" borderId="45" xfId="0" applyNumberFormat="1" applyFont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wrapText="1"/>
    </xf>
    <xf numFmtId="49" fontId="21" fillId="0" borderId="39" xfId="0" applyNumberFormat="1" applyFont="1" applyBorder="1" applyAlignment="1">
      <alignment horizontal="center" vertical="center"/>
    </xf>
    <xf numFmtId="49" fontId="21" fillId="0" borderId="2" xfId="0" applyNumberFormat="1" applyFont="1" applyBorder="1" applyAlignment="1">
      <alignment horizontal="center" vertical="center"/>
    </xf>
    <xf numFmtId="164" fontId="4" fillId="0" borderId="42" xfId="0" applyNumberFormat="1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 textRotation="90"/>
    </xf>
    <xf numFmtId="0" fontId="4" fillId="0" borderId="39" xfId="0" applyFont="1" applyBorder="1" applyAlignment="1">
      <alignment horizontal="center" vertical="center" wrapText="1"/>
    </xf>
    <xf numFmtId="0" fontId="17" fillId="0" borderId="45" xfId="0" applyFont="1" applyBorder="1"/>
    <xf numFmtId="166" fontId="21" fillId="0" borderId="28" xfId="0" applyNumberFormat="1" applyFont="1" applyBorder="1" applyAlignment="1">
      <alignment horizontal="center" vertical="center"/>
    </xf>
    <xf numFmtId="0" fontId="17" fillId="0" borderId="29" xfId="0" applyFont="1" applyBorder="1"/>
    <xf numFmtId="0" fontId="17" fillId="0" borderId="30" xfId="0" applyFont="1" applyBorder="1"/>
    <xf numFmtId="49" fontId="4" fillId="0" borderId="42" xfId="0" applyNumberFormat="1" applyFont="1" applyBorder="1" applyAlignment="1">
      <alignment horizontal="center" vertical="center"/>
    </xf>
    <xf numFmtId="0" fontId="21" fillId="0" borderId="45" xfId="0" applyFont="1" applyBorder="1" applyAlignment="1">
      <alignment horizontal="center" vertical="center" wrapText="1"/>
    </xf>
    <xf numFmtId="165" fontId="21" fillId="0" borderId="62" xfId="0" applyNumberFormat="1" applyFont="1" applyBorder="1" applyAlignment="1">
      <alignment horizontal="center" vertical="center"/>
    </xf>
    <xf numFmtId="166" fontId="21" fillId="0" borderId="64" xfId="0" applyNumberFormat="1" applyFont="1" applyBorder="1" applyAlignment="1">
      <alignment horizontal="center" vertical="center"/>
    </xf>
    <xf numFmtId="0" fontId="17" fillId="0" borderId="65" xfId="0" applyFont="1" applyBorder="1"/>
    <xf numFmtId="0" fontId="21" fillId="0" borderId="64" xfId="0" applyFont="1" applyBorder="1" applyAlignment="1">
      <alignment horizontal="center" vertical="center" wrapText="1"/>
    </xf>
    <xf numFmtId="164" fontId="4" fillId="0" borderId="20" xfId="0" applyNumberFormat="1" applyFont="1" applyBorder="1" applyAlignment="1">
      <alignment horizontal="center" vertical="center"/>
    </xf>
    <xf numFmtId="164" fontId="28" fillId="0" borderId="0" xfId="0" applyNumberFormat="1" applyFont="1" applyAlignment="1">
      <alignment horizontal="left"/>
    </xf>
    <xf numFmtId="0" fontId="21" fillId="0" borderId="0" xfId="0" applyFont="1" applyAlignment="1">
      <alignment horizontal="right" vertical="center"/>
    </xf>
    <xf numFmtId="0" fontId="21" fillId="0" borderId="36" xfId="0" applyFont="1" applyBorder="1" applyAlignment="1">
      <alignment horizontal="right" vertical="center"/>
    </xf>
    <xf numFmtId="166" fontId="21" fillId="0" borderId="45" xfId="0" applyNumberFormat="1" applyFont="1" applyBorder="1" applyAlignment="1">
      <alignment horizontal="center" vertical="center"/>
    </xf>
    <xf numFmtId="166" fontId="21" fillId="0" borderId="62" xfId="0" applyNumberFormat="1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/>
    </xf>
    <xf numFmtId="166" fontId="21" fillId="0" borderId="62" xfId="0" applyNumberFormat="1" applyFont="1" applyBorder="1" applyAlignment="1">
      <alignment horizontal="left" vertical="center" wrapText="1"/>
    </xf>
    <xf numFmtId="166" fontId="21" fillId="0" borderId="45" xfId="0" applyNumberFormat="1" applyFont="1" applyBorder="1" applyAlignment="1">
      <alignment horizontal="left" vertical="center" wrapText="1"/>
    </xf>
    <xf numFmtId="166" fontId="21" fillId="0" borderId="66" xfId="0" applyNumberFormat="1" applyFont="1" applyBorder="1" applyAlignment="1">
      <alignment horizontal="center" vertical="center"/>
    </xf>
    <xf numFmtId="166" fontId="21" fillId="0" borderId="61" xfId="0" applyNumberFormat="1" applyFont="1" applyBorder="1" applyAlignment="1">
      <alignment horizontal="left" vertical="center" wrapText="1"/>
    </xf>
    <xf numFmtId="0" fontId="17" fillId="0" borderId="75" xfId="0" applyFont="1" applyBorder="1"/>
    <xf numFmtId="0" fontId="21" fillId="0" borderId="117" xfId="0" applyFont="1" applyBorder="1" applyAlignment="1">
      <alignment horizontal="center" vertical="center" wrapText="1"/>
    </xf>
    <xf numFmtId="0" fontId="17" fillId="0" borderId="117" xfId="0" applyFont="1" applyBorder="1"/>
    <xf numFmtId="49" fontId="21" fillId="0" borderId="112" xfId="0" applyNumberFormat="1" applyFont="1" applyBorder="1" applyAlignment="1">
      <alignment horizontal="center" vertical="center"/>
    </xf>
    <xf numFmtId="0" fontId="17" fillId="0" borderId="114" xfId="0" applyFont="1" applyBorder="1"/>
    <xf numFmtId="0" fontId="17" fillId="0" borderId="104" xfId="0" applyFont="1" applyBorder="1"/>
    <xf numFmtId="0" fontId="21" fillId="0" borderId="61" xfId="0" applyFont="1" applyBorder="1" applyAlignment="1">
      <alignment horizontal="left" vertical="center" wrapText="1"/>
    </xf>
    <xf numFmtId="0" fontId="17" fillId="0" borderId="116" xfId="0" applyFont="1" applyBorder="1"/>
    <xf numFmtId="0" fontId="2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167" fontId="23" fillId="0" borderId="59" xfId="0" applyNumberFormat="1" applyFont="1" applyBorder="1" applyAlignment="1">
      <alignment horizontal="center" vertical="center"/>
    </xf>
    <xf numFmtId="0" fontId="47" fillId="0" borderId="47" xfId="0" applyFont="1" applyBorder="1"/>
    <xf numFmtId="167" fontId="48" fillId="0" borderId="45" xfId="0" applyNumberFormat="1" applyFont="1" applyBorder="1" applyAlignment="1">
      <alignment horizontal="center" vertical="center"/>
    </xf>
    <xf numFmtId="0" fontId="49" fillId="0" borderId="47" xfId="0" applyFont="1" applyBorder="1"/>
    <xf numFmtId="165" fontId="23" fillId="0" borderId="7" xfId="0" applyNumberFormat="1" applyFont="1" applyBorder="1" applyAlignment="1">
      <alignment horizontal="center" vertical="center" textRotation="90" wrapText="1"/>
    </xf>
    <xf numFmtId="0" fontId="17" fillId="0" borderId="72" xfId="0" applyFont="1" applyBorder="1"/>
    <xf numFmtId="165" fontId="23" fillId="0" borderId="20" xfId="0" applyNumberFormat="1" applyFont="1" applyBorder="1" applyAlignment="1">
      <alignment horizontal="center" vertical="center" wrapText="1"/>
    </xf>
    <xf numFmtId="165" fontId="23" fillId="0" borderId="20" xfId="0" applyNumberFormat="1" applyFont="1" applyBorder="1" applyAlignment="1">
      <alignment horizontal="center" vertical="center"/>
    </xf>
    <xf numFmtId="165" fontId="29" fillId="0" borderId="7" xfId="0" applyNumberFormat="1" applyFont="1" applyBorder="1" applyAlignment="1">
      <alignment horizontal="left" vertical="center" wrapText="1"/>
    </xf>
    <xf numFmtId="165" fontId="23" fillId="0" borderId="7" xfId="0" applyNumberFormat="1" applyFont="1" applyBorder="1" applyAlignment="1">
      <alignment vertical="center" textRotation="90" wrapText="1"/>
    </xf>
    <xf numFmtId="0" fontId="29" fillId="0" borderId="0" xfId="0" applyFont="1" applyAlignment="1">
      <alignment horizontal="center" wrapText="1"/>
    </xf>
    <xf numFmtId="49" fontId="4" fillId="10" borderId="69" xfId="0" applyNumberFormat="1" applyFont="1" applyFill="1" applyBorder="1" applyAlignment="1">
      <alignment horizontal="center" vertical="center" wrapText="1"/>
    </xf>
    <xf numFmtId="49" fontId="4" fillId="10" borderId="42" xfId="0" applyNumberFormat="1" applyFont="1" applyFill="1" applyBorder="1" applyAlignment="1">
      <alignment horizontal="center" vertical="center" wrapText="1"/>
    </xf>
    <xf numFmtId="0" fontId="21" fillId="3" borderId="113" xfId="0" applyFont="1" applyFill="1" applyBorder="1" applyAlignment="1">
      <alignment horizontal="right" vertical="center"/>
    </xf>
    <xf numFmtId="0" fontId="21" fillId="3" borderId="115" xfId="0" applyFont="1" applyFill="1" applyBorder="1" applyAlignment="1">
      <alignment horizontal="right" vertical="center"/>
    </xf>
    <xf numFmtId="49" fontId="21" fillId="10" borderId="42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447675</xdr:colOff>
      <xdr:row>97</xdr:row>
      <xdr:rowOff>38100</xdr:rowOff>
    </xdr:from>
    <xdr:to>
      <xdr:col>5</xdr:col>
      <xdr:colOff>365760</xdr:colOff>
      <xdr:row>99</xdr:row>
      <xdr:rowOff>171450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9CF6F8B5-E889-4EA1-B991-17F5387CF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91050" y="21383625"/>
          <a:ext cx="1203960" cy="533400"/>
        </a:xfrm>
        <a:prstGeom prst="rect">
          <a:avLst/>
        </a:prstGeom>
      </xdr:spPr>
    </xdr:pic>
    <xdr:clientData/>
  </xdr:twoCellAnchor>
  <xdr:twoCellAnchor editAs="oneCell">
    <xdr:from>
      <xdr:col>3</xdr:col>
      <xdr:colOff>533400</xdr:colOff>
      <xdr:row>100</xdr:row>
      <xdr:rowOff>66674</xdr:rowOff>
    </xdr:from>
    <xdr:to>
      <xdr:col>5</xdr:col>
      <xdr:colOff>295275</xdr:colOff>
      <xdr:row>102</xdr:row>
      <xdr:rowOff>190499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ED979243-E53B-4E57-B5AB-938227C8FA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6030"/>
        <a:stretch>
          <a:fillRect/>
        </a:stretch>
      </xdr:blipFill>
      <xdr:spPr bwMode="auto">
        <a:xfrm>
          <a:off x="4676775" y="22012274"/>
          <a:ext cx="1047750" cy="5238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487680</xdr:colOff>
      <xdr:row>103</xdr:row>
      <xdr:rowOff>60960</xdr:rowOff>
    </xdr:from>
    <xdr:to>
      <xdr:col>5</xdr:col>
      <xdr:colOff>31115</xdr:colOff>
      <xdr:row>107</xdr:row>
      <xdr:rowOff>81915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41E071B2-140E-D5C2-9518-AB15F46AC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52" t="7173" r="14453"/>
        <a:stretch>
          <a:fillRect/>
        </a:stretch>
      </xdr:blipFill>
      <xdr:spPr bwMode="auto">
        <a:xfrm>
          <a:off x="4747260" y="22395180"/>
          <a:ext cx="869315" cy="81343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100"/>
  <sheetViews>
    <sheetView topLeftCell="A37" workbookViewId="0">
      <selection activeCell="A7" sqref="A7:O7"/>
    </sheetView>
  </sheetViews>
  <sheetFormatPr defaultColWidth="14.44140625" defaultRowHeight="15" customHeight="1"/>
  <cols>
    <col min="1" max="1" width="6.5546875" customWidth="1"/>
    <col min="2" max="2" width="5.109375" customWidth="1"/>
    <col min="3" max="3" width="4.44140625" customWidth="1"/>
    <col min="4" max="4" width="6.44140625" customWidth="1"/>
    <col min="5" max="5" width="4.33203125" customWidth="1"/>
    <col min="6" max="6" width="4.44140625" customWidth="1"/>
    <col min="7" max="7" width="3.6640625" customWidth="1"/>
    <col min="8" max="8" width="3.88671875" customWidth="1"/>
    <col min="9" max="9" width="4" customWidth="1"/>
    <col min="10" max="10" width="4.109375" customWidth="1"/>
    <col min="11" max="11" width="4.6640625" customWidth="1"/>
    <col min="12" max="12" width="4.88671875" customWidth="1"/>
    <col min="13" max="13" width="4" customWidth="1"/>
    <col min="14" max="14" width="5" customWidth="1"/>
    <col min="15" max="15" width="5.109375" customWidth="1"/>
    <col min="16" max="16" width="5.6640625" customWidth="1"/>
    <col min="17" max="18" width="4" customWidth="1"/>
    <col min="19" max="19" width="3.88671875" customWidth="1"/>
    <col min="20" max="20" width="4.88671875" customWidth="1"/>
    <col min="21" max="21" width="4.6640625" customWidth="1"/>
    <col min="22" max="22" width="6" customWidth="1"/>
    <col min="23" max="23" width="6.6640625" customWidth="1"/>
    <col min="24" max="24" width="6.109375" customWidth="1"/>
    <col min="25" max="25" width="7" customWidth="1"/>
    <col min="26" max="26" width="6.88671875" customWidth="1"/>
    <col min="27" max="27" width="6.6640625" customWidth="1"/>
    <col min="28" max="28" width="6" customWidth="1"/>
    <col min="29" max="29" width="7.5546875" customWidth="1"/>
    <col min="30" max="30" width="7.109375" customWidth="1"/>
    <col min="31" max="31" width="5.6640625" customWidth="1"/>
    <col min="32" max="32" width="7.44140625" customWidth="1"/>
    <col min="33" max="33" width="7" customWidth="1"/>
    <col min="34" max="34" width="7.44140625" customWidth="1"/>
    <col min="35" max="35" width="7.88671875" customWidth="1"/>
    <col min="36" max="36" width="8.109375" customWidth="1"/>
    <col min="37" max="37" width="7.88671875" customWidth="1"/>
    <col min="38" max="38" width="6.6640625" customWidth="1"/>
    <col min="39" max="39" width="6" customWidth="1"/>
    <col min="40" max="40" width="8.109375" customWidth="1"/>
    <col min="41" max="41" width="7.44140625" customWidth="1"/>
    <col min="42" max="42" width="5.109375" customWidth="1"/>
    <col min="43" max="43" width="4.5546875" customWidth="1"/>
    <col min="44" max="44" width="4.6640625" customWidth="1"/>
    <col min="45" max="45" width="3.88671875" customWidth="1"/>
    <col min="46" max="46" width="4.5546875" customWidth="1"/>
    <col min="47" max="47" width="5.44140625" customWidth="1"/>
    <col min="48" max="48" width="4.44140625" customWidth="1"/>
    <col min="49" max="49" width="6.6640625" customWidth="1"/>
    <col min="50" max="50" width="4.6640625" customWidth="1"/>
    <col min="51" max="51" width="5.44140625" customWidth="1"/>
    <col min="52" max="52" width="5.5546875" customWidth="1"/>
    <col min="53" max="53" width="4" customWidth="1"/>
  </cols>
  <sheetData>
    <row r="1" spans="1:53" ht="33.75" customHeight="1">
      <c r="A1" s="856" t="s">
        <v>0</v>
      </c>
      <c r="B1" s="827"/>
      <c r="C1" s="827"/>
      <c r="D1" s="827"/>
      <c r="E1" s="827"/>
      <c r="F1" s="827"/>
      <c r="G1" s="827"/>
      <c r="H1" s="827"/>
      <c r="I1" s="827"/>
      <c r="J1" s="827"/>
      <c r="K1" s="827"/>
      <c r="L1" s="827"/>
      <c r="M1" s="827"/>
      <c r="N1" s="827"/>
      <c r="O1" s="827"/>
      <c r="P1" s="857" t="s">
        <v>1</v>
      </c>
      <c r="Q1" s="827"/>
      <c r="R1" s="827"/>
      <c r="S1" s="827"/>
      <c r="T1" s="827"/>
      <c r="U1" s="827"/>
      <c r="V1" s="827"/>
      <c r="W1" s="827"/>
      <c r="X1" s="827"/>
      <c r="Y1" s="827"/>
      <c r="Z1" s="827"/>
      <c r="AA1" s="827"/>
      <c r="AB1" s="827"/>
      <c r="AC1" s="827"/>
      <c r="AD1" s="827"/>
      <c r="AE1" s="827"/>
      <c r="AF1" s="827"/>
      <c r="AG1" s="827"/>
      <c r="AH1" s="827"/>
      <c r="AI1" s="827"/>
      <c r="AJ1" s="827"/>
      <c r="AK1" s="827"/>
      <c r="AL1" s="827"/>
      <c r="AM1" s="827"/>
      <c r="AN1" s="2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ht="25.5" customHeight="1">
      <c r="A2" s="856" t="s">
        <v>2</v>
      </c>
      <c r="B2" s="827"/>
      <c r="C2" s="827"/>
      <c r="D2" s="827"/>
      <c r="E2" s="827"/>
      <c r="F2" s="827"/>
      <c r="G2" s="827"/>
      <c r="H2" s="827"/>
      <c r="I2" s="827"/>
      <c r="J2" s="827"/>
      <c r="K2" s="827"/>
      <c r="L2" s="827"/>
      <c r="M2" s="827"/>
      <c r="N2" s="827"/>
      <c r="O2" s="827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</row>
    <row r="3" spans="1:53" ht="33" customHeight="1">
      <c r="A3" s="856" t="s">
        <v>521</v>
      </c>
      <c r="B3" s="827"/>
      <c r="C3" s="827"/>
      <c r="D3" s="827"/>
      <c r="E3" s="827"/>
      <c r="F3" s="827"/>
      <c r="G3" s="827"/>
      <c r="H3" s="827"/>
      <c r="I3" s="827"/>
      <c r="J3" s="827"/>
      <c r="K3" s="827"/>
      <c r="L3" s="827"/>
      <c r="M3" s="827"/>
      <c r="N3" s="827"/>
      <c r="O3" s="827"/>
      <c r="P3" s="858" t="s">
        <v>3</v>
      </c>
      <c r="Q3" s="827"/>
      <c r="R3" s="827"/>
      <c r="S3" s="827"/>
      <c r="T3" s="827"/>
      <c r="U3" s="827"/>
      <c r="V3" s="827"/>
      <c r="W3" s="827"/>
      <c r="X3" s="827"/>
      <c r="Y3" s="827"/>
      <c r="Z3" s="827"/>
      <c r="AA3" s="827"/>
      <c r="AB3" s="827"/>
      <c r="AC3" s="827"/>
      <c r="AD3" s="827"/>
      <c r="AE3" s="827"/>
      <c r="AF3" s="827"/>
      <c r="AG3" s="827"/>
      <c r="AH3" s="827"/>
      <c r="AI3" s="827"/>
      <c r="AJ3" s="827"/>
      <c r="AK3" s="827"/>
      <c r="AL3" s="827"/>
      <c r="AM3" s="827"/>
      <c r="AN3" s="855" t="s">
        <v>4</v>
      </c>
      <c r="AO3" s="827"/>
      <c r="AP3" s="827"/>
      <c r="AQ3" s="827"/>
      <c r="AR3" s="827"/>
      <c r="AS3" s="827"/>
      <c r="AT3" s="827"/>
      <c r="AU3" s="827"/>
      <c r="AV3" s="827"/>
      <c r="AW3" s="827"/>
      <c r="AX3" s="827"/>
      <c r="AY3" s="827"/>
      <c r="AZ3" s="827"/>
      <c r="BA3" s="827"/>
    </row>
    <row r="4" spans="1:53" ht="24.75" customHeight="1">
      <c r="A4" s="866" t="s">
        <v>522</v>
      </c>
      <c r="B4" s="827"/>
      <c r="C4" s="827"/>
      <c r="D4" s="827"/>
      <c r="E4" s="827"/>
      <c r="F4" s="827"/>
      <c r="G4" s="827"/>
      <c r="H4" s="827"/>
      <c r="I4" s="827"/>
      <c r="J4" s="827"/>
      <c r="K4" s="827"/>
      <c r="L4" s="827"/>
      <c r="M4" s="827"/>
      <c r="N4" s="827"/>
      <c r="O4" s="827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827"/>
      <c r="AO4" s="827"/>
      <c r="AP4" s="827"/>
      <c r="AQ4" s="827"/>
      <c r="AR4" s="827"/>
      <c r="AS4" s="827"/>
      <c r="AT4" s="827"/>
      <c r="AU4" s="827"/>
      <c r="AV4" s="827"/>
      <c r="AW4" s="827"/>
      <c r="AX4" s="827"/>
      <c r="AY4" s="827"/>
      <c r="AZ4" s="827"/>
      <c r="BA4" s="827"/>
    </row>
    <row r="5" spans="1:53" ht="36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859" t="s">
        <v>5</v>
      </c>
      <c r="Q5" s="827"/>
      <c r="R5" s="827"/>
      <c r="S5" s="827"/>
      <c r="T5" s="827"/>
      <c r="U5" s="827"/>
      <c r="V5" s="827"/>
      <c r="W5" s="827"/>
      <c r="X5" s="827"/>
      <c r="Y5" s="827"/>
      <c r="Z5" s="827"/>
      <c r="AA5" s="827"/>
      <c r="AB5" s="827"/>
      <c r="AC5" s="827"/>
      <c r="AD5" s="827"/>
      <c r="AE5" s="827"/>
      <c r="AF5" s="827"/>
      <c r="AG5" s="827"/>
      <c r="AH5" s="827"/>
      <c r="AI5" s="827"/>
      <c r="AJ5" s="827"/>
      <c r="AK5" s="827"/>
      <c r="AL5" s="827"/>
      <c r="AM5" s="827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</row>
    <row r="6" spans="1:53" ht="24.75" customHeight="1">
      <c r="A6" s="856" t="s">
        <v>523</v>
      </c>
      <c r="B6" s="827"/>
      <c r="C6" s="827"/>
      <c r="D6" s="827"/>
      <c r="E6" s="827"/>
      <c r="F6" s="827"/>
      <c r="G6" s="827"/>
      <c r="H6" s="827"/>
      <c r="I6" s="827"/>
      <c r="J6" s="827"/>
      <c r="K6" s="827"/>
      <c r="L6" s="827"/>
      <c r="M6" s="827"/>
      <c r="N6" s="827"/>
      <c r="O6" s="82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865"/>
      <c r="AP6" s="827"/>
      <c r="AQ6" s="827"/>
      <c r="AR6" s="827"/>
      <c r="AS6" s="827"/>
      <c r="AT6" s="827"/>
      <c r="AU6" s="827"/>
      <c r="AV6" s="827"/>
      <c r="AW6" s="827"/>
      <c r="AX6" s="827"/>
      <c r="AY6" s="827"/>
      <c r="AZ6" s="827"/>
      <c r="BA6" s="827"/>
    </row>
    <row r="7" spans="1:53" ht="27" customHeight="1">
      <c r="A7" s="856" t="s">
        <v>524</v>
      </c>
      <c r="B7" s="827"/>
      <c r="C7" s="827"/>
      <c r="D7" s="827"/>
      <c r="E7" s="827"/>
      <c r="F7" s="827"/>
      <c r="G7" s="827"/>
      <c r="H7" s="827"/>
      <c r="I7" s="827"/>
      <c r="J7" s="827"/>
      <c r="K7" s="827"/>
      <c r="L7" s="827"/>
      <c r="M7" s="827"/>
      <c r="N7" s="827"/>
      <c r="O7" s="827"/>
      <c r="P7" s="855" t="s">
        <v>6</v>
      </c>
      <c r="Q7" s="827"/>
      <c r="R7" s="827"/>
      <c r="S7" s="827"/>
      <c r="T7" s="827"/>
      <c r="U7" s="827"/>
      <c r="V7" s="827"/>
      <c r="W7" s="827"/>
      <c r="X7" s="827"/>
      <c r="Y7" s="827"/>
      <c r="Z7" s="827"/>
      <c r="AA7" s="827"/>
      <c r="AB7" s="827"/>
      <c r="AC7" s="827"/>
      <c r="AD7" s="827"/>
      <c r="AE7" s="827"/>
      <c r="AF7" s="827"/>
      <c r="AG7" s="827"/>
      <c r="AH7" s="827"/>
      <c r="AI7" s="827"/>
      <c r="AJ7" s="827"/>
      <c r="AK7" s="827"/>
      <c r="AL7" s="827"/>
      <c r="AM7" s="5"/>
      <c r="AN7" s="867" t="s">
        <v>7</v>
      </c>
      <c r="AO7" s="827"/>
      <c r="AP7" s="827"/>
      <c r="AQ7" s="827"/>
      <c r="AR7" s="827"/>
      <c r="AS7" s="827"/>
      <c r="AT7" s="827"/>
      <c r="AU7" s="827"/>
      <c r="AV7" s="827"/>
      <c r="AW7" s="827"/>
      <c r="AX7" s="827"/>
      <c r="AY7" s="827"/>
      <c r="AZ7" s="827"/>
      <c r="BA7" s="827"/>
    </row>
    <row r="8" spans="1:53" ht="27.7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855" t="s">
        <v>8</v>
      </c>
      <c r="Q8" s="827"/>
      <c r="R8" s="827"/>
      <c r="S8" s="827"/>
      <c r="T8" s="827"/>
      <c r="U8" s="827"/>
      <c r="V8" s="827"/>
      <c r="W8" s="827"/>
      <c r="X8" s="827"/>
      <c r="Y8" s="827"/>
      <c r="Z8" s="827"/>
      <c r="AA8" s="827"/>
      <c r="AB8" s="827"/>
      <c r="AC8" s="827"/>
      <c r="AD8" s="827"/>
      <c r="AE8" s="827"/>
      <c r="AF8" s="827"/>
      <c r="AG8" s="827"/>
      <c r="AH8" s="827"/>
      <c r="AI8" s="827"/>
      <c r="AJ8" s="827"/>
      <c r="AK8" s="827"/>
      <c r="AL8" s="827"/>
      <c r="AM8" s="5"/>
      <c r="AN8" s="867" t="s">
        <v>9</v>
      </c>
      <c r="AO8" s="827"/>
      <c r="AP8" s="827"/>
      <c r="AQ8" s="827"/>
      <c r="AR8" s="827"/>
      <c r="AS8" s="827"/>
      <c r="AT8" s="827"/>
      <c r="AU8" s="827"/>
      <c r="AV8" s="827"/>
      <c r="AW8" s="827"/>
      <c r="AX8" s="827"/>
      <c r="AY8" s="827"/>
      <c r="AZ8" s="827"/>
      <c r="BA8" s="827"/>
    </row>
    <row r="9" spans="1:53" ht="27.7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855" t="s">
        <v>10</v>
      </c>
      <c r="Q9" s="827"/>
      <c r="R9" s="827"/>
      <c r="S9" s="827"/>
      <c r="T9" s="827"/>
      <c r="U9" s="827"/>
      <c r="V9" s="827"/>
      <c r="W9" s="827"/>
      <c r="X9" s="827"/>
      <c r="Y9" s="827"/>
      <c r="Z9" s="827"/>
      <c r="AA9" s="827"/>
      <c r="AB9" s="827"/>
      <c r="AC9" s="827"/>
      <c r="AD9" s="827"/>
      <c r="AE9" s="827"/>
      <c r="AF9" s="827"/>
      <c r="AG9" s="827"/>
      <c r="AH9" s="827"/>
      <c r="AI9" s="827"/>
      <c r="AJ9" s="827"/>
      <c r="AK9" s="827"/>
      <c r="AL9" s="827"/>
      <c r="AM9" s="5"/>
      <c r="AN9" s="827"/>
      <c r="AO9" s="827"/>
      <c r="AP9" s="827"/>
      <c r="AQ9" s="827"/>
      <c r="AR9" s="827"/>
      <c r="AS9" s="827"/>
      <c r="AT9" s="827"/>
      <c r="AU9" s="827"/>
      <c r="AV9" s="827"/>
      <c r="AW9" s="827"/>
      <c r="AX9" s="827"/>
      <c r="AY9" s="827"/>
      <c r="AZ9" s="827"/>
      <c r="BA9" s="827"/>
    </row>
    <row r="10" spans="1:53" ht="27.7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855" t="s">
        <v>11</v>
      </c>
      <c r="Q10" s="827"/>
      <c r="R10" s="827"/>
      <c r="S10" s="827"/>
      <c r="T10" s="827"/>
      <c r="U10" s="827"/>
      <c r="V10" s="827"/>
      <c r="W10" s="827"/>
      <c r="X10" s="827"/>
      <c r="Y10" s="827"/>
      <c r="Z10" s="827"/>
      <c r="AA10" s="827"/>
      <c r="AB10" s="827"/>
      <c r="AC10" s="827"/>
      <c r="AD10" s="827"/>
      <c r="AE10" s="827"/>
      <c r="AF10" s="827"/>
      <c r="AG10" s="827"/>
      <c r="AH10" s="827"/>
      <c r="AI10" s="827"/>
      <c r="AJ10" s="827"/>
      <c r="AK10" s="827"/>
      <c r="AL10" s="827"/>
      <c r="AM10" s="827"/>
      <c r="AN10" s="827"/>
      <c r="AO10" s="827"/>
      <c r="AP10" s="827"/>
      <c r="AQ10" s="827"/>
      <c r="AR10" s="827"/>
      <c r="AS10" s="827"/>
      <c r="AT10" s="827"/>
      <c r="AU10" s="827"/>
      <c r="AV10" s="827"/>
      <c r="AW10" s="827"/>
      <c r="AX10" s="827"/>
      <c r="AY10" s="827"/>
      <c r="AZ10" s="827"/>
      <c r="BA10" s="827"/>
    </row>
    <row r="11" spans="1:53" ht="27.7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855" t="s">
        <v>12</v>
      </c>
      <c r="Q11" s="827"/>
      <c r="R11" s="827"/>
      <c r="S11" s="827"/>
      <c r="T11" s="827"/>
      <c r="U11" s="827"/>
      <c r="V11" s="827"/>
      <c r="W11" s="827"/>
      <c r="X11" s="827"/>
      <c r="Y11" s="827"/>
      <c r="Z11" s="827"/>
      <c r="AA11" s="827"/>
      <c r="AB11" s="827"/>
      <c r="AC11" s="827"/>
      <c r="AD11" s="827"/>
      <c r="AE11" s="827"/>
      <c r="AF11" s="827"/>
      <c r="AG11" s="827"/>
      <c r="AH11" s="827"/>
      <c r="AI11" s="827"/>
      <c r="AJ11" s="827"/>
      <c r="AK11" s="827"/>
      <c r="AL11" s="827"/>
      <c r="AM11" s="827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</row>
    <row r="12" spans="1:53" ht="27.75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860"/>
      <c r="Q12" s="827"/>
      <c r="R12" s="827"/>
      <c r="S12" s="827"/>
      <c r="T12" s="827"/>
      <c r="U12" s="827"/>
      <c r="V12" s="827"/>
      <c r="W12" s="827"/>
      <c r="X12" s="827"/>
      <c r="Y12" s="827"/>
      <c r="Z12" s="827"/>
      <c r="AA12" s="827"/>
      <c r="AB12" s="827"/>
      <c r="AC12" s="827"/>
      <c r="AD12" s="827"/>
      <c r="AE12" s="827"/>
      <c r="AF12" s="827"/>
      <c r="AG12" s="827"/>
      <c r="AH12" s="827"/>
      <c r="AI12" s="827"/>
      <c r="AJ12" s="827"/>
      <c r="AK12" s="827"/>
      <c r="AL12" s="827"/>
      <c r="AM12" s="827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</row>
    <row r="13" spans="1:53" ht="27.75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5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10"/>
      <c r="AM13" s="10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</row>
    <row r="14" spans="1:53" ht="15.75" customHeight="1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</row>
    <row r="15" spans="1:53" ht="15.75" customHeight="1">
      <c r="A15" s="876" t="s">
        <v>13</v>
      </c>
      <c r="B15" s="827"/>
      <c r="C15" s="827"/>
      <c r="D15" s="827"/>
      <c r="E15" s="827"/>
      <c r="F15" s="827"/>
      <c r="G15" s="827"/>
      <c r="H15" s="827"/>
      <c r="I15" s="827"/>
      <c r="J15" s="827"/>
      <c r="K15" s="827"/>
      <c r="L15" s="827"/>
      <c r="M15" s="827"/>
      <c r="N15" s="827"/>
      <c r="O15" s="827"/>
      <c r="P15" s="827"/>
      <c r="Q15" s="827"/>
      <c r="R15" s="827"/>
      <c r="S15" s="827"/>
      <c r="T15" s="827"/>
      <c r="U15" s="827"/>
      <c r="V15" s="827"/>
      <c r="W15" s="827"/>
      <c r="X15" s="827"/>
      <c r="Y15" s="827"/>
      <c r="Z15" s="827"/>
      <c r="AA15" s="827"/>
      <c r="AB15" s="827"/>
      <c r="AC15" s="827"/>
      <c r="AD15" s="827"/>
      <c r="AE15" s="827"/>
      <c r="AF15" s="827"/>
      <c r="AG15" s="827"/>
      <c r="AH15" s="827"/>
      <c r="AI15" s="827"/>
      <c r="AJ15" s="827"/>
      <c r="AK15" s="827"/>
      <c r="AL15" s="827"/>
      <c r="AM15" s="827"/>
      <c r="AN15" s="827"/>
      <c r="AO15" s="827"/>
      <c r="AP15" s="827"/>
      <c r="AQ15" s="827"/>
      <c r="AR15" s="827"/>
      <c r="AS15" s="827"/>
      <c r="AT15" s="827"/>
      <c r="AU15" s="827"/>
      <c r="AV15" s="827"/>
      <c r="AW15" s="827"/>
      <c r="AX15" s="827"/>
      <c r="AY15" s="827"/>
      <c r="AZ15" s="827"/>
      <c r="BA15" s="827"/>
    </row>
    <row r="16" spans="1:53" ht="15.75" customHeight="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</row>
    <row r="17" spans="1:53" ht="18" customHeight="1">
      <c r="A17" s="877" t="s">
        <v>14</v>
      </c>
      <c r="B17" s="875" t="s">
        <v>15</v>
      </c>
      <c r="C17" s="869"/>
      <c r="D17" s="869"/>
      <c r="E17" s="870"/>
      <c r="F17" s="875" t="s">
        <v>16</v>
      </c>
      <c r="G17" s="869"/>
      <c r="H17" s="869"/>
      <c r="I17" s="870"/>
      <c r="J17" s="868" t="s">
        <v>17</v>
      </c>
      <c r="K17" s="869"/>
      <c r="L17" s="869"/>
      <c r="M17" s="869"/>
      <c r="N17" s="868" t="s">
        <v>18</v>
      </c>
      <c r="O17" s="869"/>
      <c r="P17" s="869"/>
      <c r="Q17" s="869"/>
      <c r="R17" s="870"/>
      <c r="S17" s="868" t="s">
        <v>19</v>
      </c>
      <c r="T17" s="869"/>
      <c r="U17" s="869"/>
      <c r="V17" s="869"/>
      <c r="W17" s="870"/>
      <c r="X17" s="868" t="s">
        <v>20</v>
      </c>
      <c r="Y17" s="869"/>
      <c r="Z17" s="869"/>
      <c r="AA17" s="870"/>
      <c r="AB17" s="875" t="s">
        <v>21</v>
      </c>
      <c r="AC17" s="869"/>
      <c r="AD17" s="869"/>
      <c r="AE17" s="870"/>
      <c r="AF17" s="875" t="s">
        <v>22</v>
      </c>
      <c r="AG17" s="869"/>
      <c r="AH17" s="869"/>
      <c r="AI17" s="870"/>
      <c r="AJ17" s="868" t="s">
        <v>23</v>
      </c>
      <c r="AK17" s="869"/>
      <c r="AL17" s="869"/>
      <c r="AM17" s="869"/>
      <c r="AN17" s="870"/>
      <c r="AO17" s="868" t="s">
        <v>24</v>
      </c>
      <c r="AP17" s="869"/>
      <c r="AQ17" s="869"/>
      <c r="AR17" s="869"/>
      <c r="AS17" s="868" t="s">
        <v>25</v>
      </c>
      <c r="AT17" s="869"/>
      <c r="AU17" s="869"/>
      <c r="AV17" s="869"/>
      <c r="AW17" s="870"/>
      <c r="AX17" s="868" t="s">
        <v>26</v>
      </c>
      <c r="AY17" s="869"/>
      <c r="AZ17" s="869"/>
      <c r="BA17" s="870"/>
    </row>
    <row r="18" spans="1:53" ht="20.25" customHeight="1" thickBot="1">
      <c r="A18" s="878"/>
      <c r="B18" s="13">
        <v>1</v>
      </c>
      <c r="C18" s="14">
        <v>2</v>
      </c>
      <c r="D18" s="14">
        <v>3</v>
      </c>
      <c r="E18" s="15">
        <v>4</v>
      </c>
      <c r="F18" s="13">
        <v>5</v>
      </c>
      <c r="G18" s="14">
        <v>6</v>
      </c>
      <c r="H18" s="14">
        <v>7</v>
      </c>
      <c r="I18" s="15">
        <v>8</v>
      </c>
      <c r="J18" s="13">
        <v>9</v>
      </c>
      <c r="K18" s="14">
        <v>10</v>
      </c>
      <c r="L18" s="14">
        <v>11</v>
      </c>
      <c r="M18" s="16">
        <v>12</v>
      </c>
      <c r="N18" s="13">
        <v>13</v>
      </c>
      <c r="O18" s="14">
        <v>14</v>
      </c>
      <c r="P18" s="14">
        <v>15</v>
      </c>
      <c r="Q18" s="14">
        <v>16</v>
      </c>
      <c r="R18" s="15">
        <v>17</v>
      </c>
      <c r="S18" s="13">
        <v>18</v>
      </c>
      <c r="T18" s="14">
        <v>19</v>
      </c>
      <c r="U18" s="14">
        <v>20</v>
      </c>
      <c r="V18" s="14">
        <v>21</v>
      </c>
      <c r="W18" s="15">
        <v>22</v>
      </c>
      <c r="X18" s="13">
        <v>23</v>
      </c>
      <c r="Y18" s="14">
        <v>24</v>
      </c>
      <c r="Z18" s="14">
        <v>25</v>
      </c>
      <c r="AA18" s="15">
        <v>26</v>
      </c>
      <c r="AB18" s="13">
        <v>27</v>
      </c>
      <c r="AC18" s="14">
        <v>28</v>
      </c>
      <c r="AD18" s="14">
        <v>29</v>
      </c>
      <c r="AE18" s="15">
        <v>30</v>
      </c>
      <c r="AF18" s="13">
        <v>31</v>
      </c>
      <c r="AG18" s="14">
        <v>32</v>
      </c>
      <c r="AH18" s="14">
        <v>33</v>
      </c>
      <c r="AI18" s="15">
        <v>34</v>
      </c>
      <c r="AJ18" s="13">
        <v>35</v>
      </c>
      <c r="AK18" s="14">
        <v>36</v>
      </c>
      <c r="AL18" s="14">
        <v>37</v>
      </c>
      <c r="AM18" s="14">
        <v>38</v>
      </c>
      <c r="AN18" s="15">
        <v>39</v>
      </c>
      <c r="AO18" s="13">
        <v>40</v>
      </c>
      <c r="AP18" s="14">
        <v>41</v>
      </c>
      <c r="AQ18" s="14">
        <v>42</v>
      </c>
      <c r="AR18" s="16">
        <v>43</v>
      </c>
      <c r="AS18" s="13">
        <v>44</v>
      </c>
      <c r="AT18" s="14">
        <v>45</v>
      </c>
      <c r="AU18" s="14">
        <v>46</v>
      </c>
      <c r="AV18" s="14">
        <v>47</v>
      </c>
      <c r="AW18" s="15">
        <v>48</v>
      </c>
      <c r="AX18" s="13">
        <v>49</v>
      </c>
      <c r="AY18" s="14">
        <v>50</v>
      </c>
      <c r="AZ18" s="14">
        <v>51</v>
      </c>
      <c r="BA18" s="15">
        <v>52</v>
      </c>
    </row>
    <row r="19" spans="1:53" ht="19.5" customHeight="1" thickBot="1">
      <c r="A19" s="777">
        <v>1</v>
      </c>
      <c r="B19" s="767" t="s">
        <v>27</v>
      </c>
      <c r="C19" s="768" t="s">
        <v>27</v>
      </c>
      <c r="D19" s="768" t="s">
        <v>27</v>
      </c>
      <c r="E19" s="769" t="s">
        <v>27</v>
      </c>
      <c r="F19" s="767" t="s">
        <v>27</v>
      </c>
      <c r="G19" s="768" t="s">
        <v>27</v>
      </c>
      <c r="H19" s="768" t="s">
        <v>27</v>
      </c>
      <c r="I19" s="769" t="s">
        <v>27</v>
      </c>
      <c r="J19" s="767" t="s">
        <v>27</v>
      </c>
      <c r="K19" s="768" t="s">
        <v>27</v>
      </c>
      <c r="L19" s="768" t="s">
        <v>27</v>
      </c>
      <c r="M19" s="769" t="s">
        <v>27</v>
      </c>
      <c r="N19" s="767" t="s">
        <v>27</v>
      </c>
      <c r="O19" s="768" t="s">
        <v>27</v>
      </c>
      <c r="P19" s="768" t="s">
        <v>27</v>
      </c>
      <c r="Q19" s="768" t="s">
        <v>361</v>
      </c>
      <c r="R19" s="769" t="s">
        <v>28</v>
      </c>
      <c r="S19" s="769" t="s">
        <v>28</v>
      </c>
      <c r="T19" s="768" t="s">
        <v>29</v>
      </c>
      <c r="U19" s="768" t="s">
        <v>29</v>
      </c>
      <c r="V19" s="769" t="s">
        <v>27</v>
      </c>
      <c r="W19" s="769" t="s">
        <v>27</v>
      </c>
      <c r="X19" s="767" t="s">
        <v>27</v>
      </c>
      <c r="Y19" s="768" t="s">
        <v>27</v>
      </c>
      <c r="Z19" s="768" t="s">
        <v>27</v>
      </c>
      <c r="AA19" s="769" t="s">
        <v>27</v>
      </c>
      <c r="AB19" s="767" t="s">
        <v>27</v>
      </c>
      <c r="AC19" s="767" t="s">
        <v>27</v>
      </c>
      <c r="AD19" s="767" t="s">
        <v>27</v>
      </c>
      <c r="AE19" s="767" t="s">
        <v>27</v>
      </c>
      <c r="AF19" s="767" t="s">
        <v>27</v>
      </c>
      <c r="AG19" s="768" t="s">
        <v>27</v>
      </c>
      <c r="AH19" s="768" t="s">
        <v>27</v>
      </c>
      <c r="AI19" s="769" t="s">
        <v>27</v>
      </c>
      <c r="AJ19" s="768" t="s">
        <v>27</v>
      </c>
      <c r="AK19" s="768" t="s">
        <v>27</v>
      </c>
      <c r="AL19" s="768" t="s">
        <v>27</v>
      </c>
      <c r="AM19" s="768" t="s">
        <v>27</v>
      </c>
      <c r="AN19" s="768" t="s">
        <v>361</v>
      </c>
      <c r="AO19" s="768" t="s">
        <v>503</v>
      </c>
      <c r="AP19" s="768" t="s">
        <v>28</v>
      </c>
      <c r="AQ19" s="768" t="s">
        <v>28</v>
      </c>
      <c r="AR19" s="769" t="s">
        <v>29</v>
      </c>
      <c r="AS19" s="742" t="s">
        <v>29</v>
      </c>
      <c r="AT19" s="743" t="s">
        <v>29</v>
      </c>
      <c r="AU19" s="743" t="s">
        <v>29</v>
      </c>
      <c r="AV19" s="743" t="s">
        <v>29</v>
      </c>
      <c r="AW19" s="744" t="s">
        <v>29</v>
      </c>
      <c r="AX19" s="745" t="s">
        <v>29</v>
      </c>
      <c r="AY19" s="743" t="s">
        <v>29</v>
      </c>
      <c r="AZ19" s="743" t="s">
        <v>29</v>
      </c>
      <c r="BA19" s="744" t="s">
        <v>29</v>
      </c>
    </row>
    <row r="20" spans="1:53" ht="19.5" customHeight="1" thickBot="1">
      <c r="A20" s="778">
        <v>2</v>
      </c>
      <c r="B20" s="770" t="s">
        <v>27</v>
      </c>
      <c r="C20" s="771" t="s">
        <v>27</v>
      </c>
      <c r="D20" s="771" t="s">
        <v>27</v>
      </c>
      <c r="E20" s="772" t="s">
        <v>27</v>
      </c>
      <c r="F20" s="770" t="s">
        <v>27</v>
      </c>
      <c r="G20" s="771" t="s">
        <v>27</v>
      </c>
      <c r="H20" s="771" t="s">
        <v>27</v>
      </c>
      <c r="I20" s="772" t="s">
        <v>27</v>
      </c>
      <c r="J20" s="770" t="s">
        <v>27</v>
      </c>
      <c r="K20" s="771" t="s">
        <v>27</v>
      </c>
      <c r="L20" s="771" t="s">
        <v>27</v>
      </c>
      <c r="M20" s="772" t="s">
        <v>27</v>
      </c>
      <c r="N20" s="770" t="s">
        <v>27</v>
      </c>
      <c r="O20" s="771" t="s">
        <v>27</v>
      </c>
      <c r="P20" s="771" t="s">
        <v>27</v>
      </c>
      <c r="Q20" s="768" t="s">
        <v>361</v>
      </c>
      <c r="R20" s="769" t="s">
        <v>28</v>
      </c>
      <c r="S20" s="769" t="s">
        <v>28</v>
      </c>
      <c r="T20" s="768" t="s">
        <v>29</v>
      </c>
      <c r="U20" s="768" t="s">
        <v>29</v>
      </c>
      <c r="V20" s="769" t="s">
        <v>27</v>
      </c>
      <c r="W20" s="772" t="s">
        <v>27</v>
      </c>
      <c r="X20" s="770" t="s">
        <v>27</v>
      </c>
      <c r="Y20" s="770" t="s">
        <v>27</v>
      </c>
      <c r="Z20" s="770" t="s">
        <v>27</v>
      </c>
      <c r="AA20" s="770" t="s">
        <v>27</v>
      </c>
      <c r="AB20" s="770" t="s">
        <v>27</v>
      </c>
      <c r="AC20" s="770" t="s">
        <v>27</v>
      </c>
      <c r="AD20" s="770" t="s">
        <v>27</v>
      </c>
      <c r="AE20" s="770" t="s">
        <v>27</v>
      </c>
      <c r="AF20" s="770" t="s">
        <v>27</v>
      </c>
      <c r="AG20" s="770" t="s">
        <v>27</v>
      </c>
      <c r="AH20" s="770" t="s">
        <v>27</v>
      </c>
      <c r="AI20" s="770" t="s">
        <v>27</v>
      </c>
      <c r="AJ20" s="770" t="s">
        <v>27</v>
      </c>
      <c r="AK20" s="770" t="s">
        <v>27</v>
      </c>
      <c r="AL20" s="770" t="s">
        <v>27</v>
      </c>
      <c r="AM20" s="770" t="s">
        <v>27</v>
      </c>
      <c r="AN20" s="771" t="s">
        <v>361</v>
      </c>
      <c r="AO20" s="768" t="s">
        <v>503</v>
      </c>
      <c r="AP20" s="771" t="s">
        <v>28</v>
      </c>
      <c r="AQ20" s="771" t="s">
        <v>28</v>
      </c>
      <c r="AR20" s="772" t="s">
        <v>29</v>
      </c>
      <c r="AS20" s="746" t="s">
        <v>29</v>
      </c>
      <c r="AT20" s="747" t="s">
        <v>29</v>
      </c>
      <c r="AU20" s="747" t="s">
        <v>29</v>
      </c>
      <c r="AV20" s="747" t="s">
        <v>29</v>
      </c>
      <c r="AW20" s="748" t="s">
        <v>29</v>
      </c>
      <c r="AX20" s="749" t="s">
        <v>29</v>
      </c>
      <c r="AY20" s="747" t="s">
        <v>29</v>
      </c>
      <c r="AZ20" s="747" t="s">
        <v>29</v>
      </c>
      <c r="BA20" s="748" t="s">
        <v>29</v>
      </c>
    </row>
    <row r="21" spans="1:53" ht="19.5" customHeight="1" thickBot="1">
      <c r="A21" s="778">
        <v>3</v>
      </c>
      <c r="B21" s="770" t="s">
        <v>27</v>
      </c>
      <c r="C21" s="771" t="s">
        <v>27</v>
      </c>
      <c r="D21" s="771" t="s">
        <v>27</v>
      </c>
      <c r="E21" s="772" t="s">
        <v>27</v>
      </c>
      <c r="F21" s="770" t="s">
        <v>27</v>
      </c>
      <c r="G21" s="771" t="s">
        <v>27</v>
      </c>
      <c r="H21" s="771" t="s">
        <v>27</v>
      </c>
      <c r="I21" s="772" t="s">
        <v>27</v>
      </c>
      <c r="J21" s="770" t="s">
        <v>27</v>
      </c>
      <c r="K21" s="771" t="s">
        <v>27</v>
      </c>
      <c r="L21" s="771" t="s">
        <v>27</v>
      </c>
      <c r="M21" s="772" t="s">
        <v>27</v>
      </c>
      <c r="N21" s="770" t="s">
        <v>27</v>
      </c>
      <c r="O21" s="771" t="s">
        <v>27</v>
      </c>
      <c r="P21" s="771" t="s">
        <v>27</v>
      </c>
      <c r="Q21" s="768" t="s">
        <v>361</v>
      </c>
      <c r="R21" s="769" t="s">
        <v>28</v>
      </c>
      <c r="S21" s="769" t="s">
        <v>28</v>
      </c>
      <c r="T21" s="768" t="s">
        <v>29</v>
      </c>
      <c r="U21" s="768" t="s">
        <v>30</v>
      </c>
      <c r="V21" s="769" t="s">
        <v>504</v>
      </c>
      <c r="W21" s="769" t="s">
        <v>504</v>
      </c>
      <c r="X21" s="769" t="s">
        <v>504</v>
      </c>
      <c r="Y21" s="769" t="s">
        <v>504</v>
      </c>
      <c r="Z21" s="769" t="s">
        <v>504</v>
      </c>
      <c r="AA21" s="769" t="s">
        <v>504</v>
      </c>
      <c r="AB21" s="769" t="s">
        <v>504</v>
      </c>
      <c r="AC21" s="769" t="s">
        <v>504</v>
      </c>
      <c r="AD21" s="769" t="s">
        <v>504</v>
      </c>
      <c r="AE21" s="769" t="s">
        <v>504</v>
      </c>
      <c r="AF21" s="769" t="s">
        <v>504</v>
      </c>
      <c r="AG21" s="769" t="s">
        <v>504</v>
      </c>
      <c r="AH21" s="769" t="s">
        <v>504</v>
      </c>
      <c r="AI21" s="769" t="s">
        <v>504</v>
      </c>
      <c r="AJ21" s="769" t="s">
        <v>504</v>
      </c>
      <c r="AK21" s="771" t="s">
        <v>27</v>
      </c>
      <c r="AL21" s="771" t="s">
        <v>27</v>
      </c>
      <c r="AM21" s="771" t="s">
        <v>27</v>
      </c>
      <c r="AN21" s="771" t="s">
        <v>361</v>
      </c>
      <c r="AO21" s="768" t="s">
        <v>503</v>
      </c>
      <c r="AP21" s="771" t="s">
        <v>28</v>
      </c>
      <c r="AQ21" s="771" t="s">
        <v>28</v>
      </c>
      <c r="AR21" s="772" t="s">
        <v>29</v>
      </c>
      <c r="AS21" s="746" t="s">
        <v>29</v>
      </c>
      <c r="AT21" s="747" t="s">
        <v>29</v>
      </c>
      <c r="AU21" s="747" t="s">
        <v>29</v>
      </c>
      <c r="AV21" s="747" t="s">
        <v>29</v>
      </c>
      <c r="AW21" s="748" t="s">
        <v>29</v>
      </c>
      <c r="AX21" s="749" t="s">
        <v>29</v>
      </c>
      <c r="AY21" s="747" t="s">
        <v>29</v>
      </c>
      <c r="AZ21" s="747" t="s">
        <v>29</v>
      </c>
      <c r="BA21" s="748" t="s">
        <v>29</v>
      </c>
    </row>
    <row r="22" spans="1:53" ht="19.5" customHeight="1" thickBot="1">
      <c r="A22" s="779">
        <v>4</v>
      </c>
      <c r="B22" s="773" t="s">
        <v>27</v>
      </c>
      <c r="C22" s="774" t="s">
        <v>27</v>
      </c>
      <c r="D22" s="774" t="s">
        <v>27</v>
      </c>
      <c r="E22" s="775" t="s">
        <v>27</v>
      </c>
      <c r="F22" s="773" t="s">
        <v>27</v>
      </c>
      <c r="G22" s="774" t="s">
        <v>27</v>
      </c>
      <c r="H22" s="774" t="s">
        <v>27</v>
      </c>
      <c r="I22" s="775" t="s">
        <v>27</v>
      </c>
      <c r="J22" s="773" t="s">
        <v>27</v>
      </c>
      <c r="K22" s="774" t="s">
        <v>27</v>
      </c>
      <c r="L22" s="774" t="s">
        <v>27</v>
      </c>
      <c r="M22" s="775" t="s">
        <v>27</v>
      </c>
      <c r="N22" s="773" t="s">
        <v>27</v>
      </c>
      <c r="O22" s="774" t="s">
        <v>27</v>
      </c>
      <c r="P22" s="774" t="s">
        <v>27</v>
      </c>
      <c r="Q22" s="768" t="s">
        <v>361</v>
      </c>
      <c r="R22" s="769" t="s">
        <v>28</v>
      </c>
      <c r="S22" s="769" t="s">
        <v>28</v>
      </c>
      <c r="T22" s="768" t="s">
        <v>29</v>
      </c>
      <c r="U22" s="768" t="s">
        <v>29</v>
      </c>
      <c r="V22" s="769" t="s">
        <v>27</v>
      </c>
      <c r="W22" s="775" t="s">
        <v>27</v>
      </c>
      <c r="X22" s="773" t="s">
        <v>27</v>
      </c>
      <c r="Y22" s="774" t="s">
        <v>27</v>
      </c>
      <c r="Z22" s="774" t="s">
        <v>27</v>
      </c>
      <c r="AA22" s="776" t="s">
        <v>27</v>
      </c>
      <c r="AB22" s="773" t="s">
        <v>27</v>
      </c>
      <c r="AC22" s="774" t="s">
        <v>27</v>
      </c>
      <c r="AD22" s="774" t="s">
        <v>27</v>
      </c>
      <c r="AE22" s="776" t="s">
        <v>27</v>
      </c>
      <c r="AF22" s="773" t="s">
        <v>27</v>
      </c>
      <c r="AG22" s="774" t="s">
        <v>27</v>
      </c>
      <c r="AH22" s="774" t="s">
        <v>27</v>
      </c>
      <c r="AI22" s="774" t="s">
        <v>28</v>
      </c>
      <c r="AJ22" s="776" t="s">
        <v>28</v>
      </c>
      <c r="AK22" s="773" t="s">
        <v>30</v>
      </c>
      <c r="AL22" s="774" t="s">
        <v>30</v>
      </c>
      <c r="AM22" s="774" t="s">
        <v>30</v>
      </c>
      <c r="AN22" s="774" t="s">
        <v>30</v>
      </c>
      <c r="AO22" s="774" t="s">
        <v>31</v>
      </c>
      <c r="AP22" s="774" t="s">
        <v>31</v>
      </c>
      <c r="AQ22" s="774" t="s">
        <v>32</v>
      </c>
      <c r="AR22" s="774" t="s">
        <v>32</v>
      </c>
      <c r="AS22" s="871"/>
      <c r="AT22" s="872"/>
      <c r="AU22" s="872"/>
      <c r="AV22" s="872"/>
      <c r="AW22" s="873"/>
      <c r="AX22" s="750"/>
      <c r="AY22" s="751"/>
      <c r="AZ22" s="751"/>
      <c r="BA22" s="752"/>
    </row>
    <row r="23" spans="1:53" ht="19.5" customHeight="1">
      <c r="A23" s="780"/>
      <c r="B23" s="781"/>
      <c r="C23" s="781"/>
      <c r="D23" s="781"/>
      <c r="E23" s="781"/>
      <c r="F23" s="781"/>
      <c r="G23" s="781"/>
      <c r="H23" s="781"/>
      <c r="I23" s="781"/>
      <c r="J23" s="781"/>
      <c r="K23" s="781"/>
      <c r="L23" s="781"/>
      <c r="M23" s="781"/>
      <c r="N23" s="781"/>
      <c r="O23" s="781"/>
      <c r="P23" s="781"/>
      <c r="Q23" s="781"/>
      <c r="R23" s="781"/>
      <c r="S23" s="781"/>
      <c r="T23" s="781"/>
      <c r="U23" s="781"/>
      <c r="V23" s="781"/>
      <c r="W23" s="781"/>
      <c r="X23" s="781"/>
      <c r="Y23" s="781"/>
      <c r="Z23" s="781"/>
      <c r="AA23" s="781"/>
      <c r="AB23" s="781"/>
      <c r="AC23" s="781"/>
      <c r="AD23" s="781"/>
      <c r="AE23" s="781"/>
      <c r="AF23" s="782"/>
      <c r="AG23" s="782"/>
      <c r="AH23" s="782"/>
      <c r="AI23" s="782"/>
      <c r="AJ23" s="781"/>
      <c r="AK23" s="781"/>
      <c r="AL23" s="781"/>
      <c r="AM23" s="781"/>
      <c r="AN23" s="781"/>
      <c r="AO23" s="781"/>
      <c r="AP23" s="781"/>
      <c r="AQ23" s="781"/>
      <c r="AR23" s="781"/>
      <c r="AS23" s="26"/>
      <c r="AT23" s="783"/>
      <c r="AU23" s="783"/>
      <c r="AV23" s="783"/>
      <c r="AW23" s="783"/>
      <c r="AX23" s="783"/>
      <c r="AY23" s="783"/>
      <c r="AZ23" s="783"/>
      <c r="BA23" s="783"/>
    </row>
    <row r="24" spans="1:53" ht="19.5" customHeight="1">
      <c r="A24" s="780"/>
      <c r="B24" s="781"/>
      <c r="C24" s="781"/>
      <c r="D24" s="781"/>
      <c r="E24" s="781"/>
      <c r="F24" s="781"/>
      <c r="G24" s="781"/>
      <c r="H24" s="781"/>
      <c r="I24" s="781"/>
      <c r="J24" s="781"/>
      <c r="K24" s="781"/>
      <c r="L24" s="781"/>
      <c r="M24" s="781"/>
      <c r="N24" s="781"/>
      <c r="O24" s="781"/>
      <c r="P24" s="781"/>
      <c r="Q24" s="781"/>
      <c r="R24" s="781"/>
      <c r="S24" s="781"/>
      <c r="T24" s="781"/>
      <c r="U24" s="781"/>
      <c r="V24" s="781"/>
      <c r="W24" s="781"/>
      <c r="X24" s="781"/>
      <c r="Y24" s="781"/>
      <c r="Z24" s="781"/>
      <c r="AA24" s="781"/>
      <c r="AB24" s="781"/>
      <c r="AC24" s="781"/>
      <c r="AD24" s="781"/>
      <c r="AE24" s="781"/>
      <c r="AF24" s="782"/>
      <c r="AG24" s="782"/>
      <c r="AH24" s="782"/>
      <c r="AI24" s="782"/>
      <c r="AJ24" s="781"/>
      <c r="AK24" s="781"/>
      <c r="AL24" s="781"/>
      <c r="AM24" s="781"/>
      <c r="AN24" s="781"/>
      <c r="AO24" s="781"/>
      <c r="AP24" s="781"/>
      <c r="AQ24" s="781"/>
      <c r="AR24" s="781"/>
      <c r="AS24" s="26"/>
      <c r="AT24" s="783"/>
      <c r="AU24" s="783"/>
      <c r="AV24" s="783"/>
      <c r="AW24" s="783"/>
      <c r="AX24" s="783"/>
      <c r="AY24" s="783"/>
      <c r="AZ24" s="783"/>
      <c r="BA24" s="783"/>
    </row>
    <row r="25" spans="1:53" ht="19.5" customHeight="1">
      <c r="A25" s="780"/>
      <c r="B25" s="781"/>
      <c r="C25" s="781"/>
      <c r="D25" s="781"/>
      <c r="E25" s="781"/>
      <c r="F25" s="781"/>
      <c r="G25" s="781"/>
      <c r="H25" s="781"/>
      <c r="I25" s="781"/>
      <c r="J25" s="781"/>
      <c r="K25" s="781"/>
      <c r="L25" s="781"/>
      <c r="M25" s="781"/>
      <c r="N25" s="781"/>
      <c r="O25" s="781"/>
      <c r="P25" s="781"/>
      <c r="Q25" s="781"/>
      <c r="R25" s="781"/>
      <c r="S25" s="781"/>
      <c r="T25" s="781"/>
      <c r="U25" s="781"/>
      <c r="V25" s="781"/>
      <c r="W25" s="781"/>
      <c r="X25" s="781"/>
      <c r="Y25" s="781"/>
      <c r="Z25" s="781"/>
      <c r="AA25" s="781"/>
      <c r="AB25" s="781"/>
      <c r="AC25" s="781"/>
      <c r="AD25" s="781"/>
      <c r="AE25" s="781"/>
      <c r="AF25" s="782"/>
      <c r="AG25" s="782"/>
      <c r="AH25" s="782"/>
      <c r="AI25" s="782"/>
      <c r="AJ25" s="781"/>
      <c r="AK25" s="781"/>
      <c r="AL25" s="781"/>
      <c r="AM25" s="781"/>
      <c r="AN25" s="781"/>
      <c r="AO25" s="781"/>
      <c r="AP25" s="781"/>
      <c r="AQ25" s="781"/>
      <c r="AR25" s="781"/>
      <c r="AS25" s="26"/>
      <c r="AT25" s="783"/>
      <c r="AU25" s="783"/>
      <c r="AV25" s="783"/>
      <c r="AW25" s="783"/>
      <c r="AX25" s="783"/>
      <c r="AY25" s="783"/>
      <c r="AZ25" s="783"/>
      <c r="BA25" s="783"/>
    </row>
    <row r="26" spans="1:53" ht="19.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 t="s">
        <v>33</v>
      </c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</row>
    <row r="27" spans="1:53" ht="21" customHeight="1">
      <c r="A27" s="874" t="s">
        <v>525</v>
      </c>
      <c r="B27" s="827"/>
      <c r="C27" s="827"/>
      <c r="D27" s="827"/>
      <c r="E27" s="827"/>
      <c r="F27" s="827"/>
      <c r="G27" s="827"/>
      <c r="H27" s="827"/>
      <c r="I27" s="827"/>
      <c r="J27" s="827"/>
      <c r="K27" s="827"/>
      <c r="L27" s="827"/>
      <c r="M27" s="827"/>
      <c r="N27" s="827"/>
      <c r="O27" s="827"/>
      <c r="P27" s="827"/>
      <c r="Q27" s="827"/>
      <c r="R27" s="827"/>
      <c r="S27" s="827"/>
      <c r="T27" s="827"/>
      <c r="U27" s="827"/>
      <c r="V27" s="827"/>
      <c r="W27" s="827"/>
      <c r="X27" s="827"/>
      <c r="Y27" s="827"/>
      <c r="Z27" s="827"/>
      <c r="AA27" s="827"/>
      <c r="AB27" s="827"/>
      <c r="AC27" s="827"/>
      <c r="AD27" s="827"/>
      <c r="AE27" s="827"/>
      <c r="AF27" s="827"/>
      <c r="AG27" s="827"/>
      <c r="AH27" s="827"/>
      <c r="AI27" s="827"/>
      <c r="AJ27" s="827"/>
      <c r="AK27" s="827"/>
      <c r="AL27" s="827"/>
      <c r="AM27" s="827"/>
      <c r="AN27" s="827"/>
      <c r="AO27" s="827"/>
      <c r="AP27" s="827"/>
      <c r="AQ27" s="827"/>
      <c r="AR27" s="827"/>
      <c r="AS27" s="827"/>
      <c r="AT27" s="827"/>
      <c r="AU27" s="827"/>
      <c r="AV27" s="784"/>
      <c r="AW27" s="784"/>
      <c r="AX27" s="784"/>
      <c r="AY27" s="784"/>
      <c r="AZ27" s="784"/>
      <c r="BA27" s="3"/>
    </row>
    <row r="28" spans="1:53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784"/>
      <c r="AW28" s="784"/>
      <c r="AX28" s="784"/>
      <c r="AY28" s="784"/>
      <c r="AZ28" s="784"/>
      <c r="BA28" s="3"/>
    </row>
    <row r="29" spans="1:53" ht="21.75" customHeight="1">
      <c r="A29" s="785" t="s">
        <v>34</v>
      </c>
      <c r="B29" s="786"/>
      <c r="C29" s="786"/>
      <c r="D29" s="786"/>
      <c r="E29" s="786"/>
      <c r="F29" s="786"/>
      <c r="G29" s="786"/>
      <c r="H29" s="786"/>
      <c r="I29" s="786"/>
      <c r="J29" s="786"/>
      <c r="K29" s="786"/>
      <c r="L29" s="786"/>
      <c r="M29" s="786"/>
      <c r="N29" s="786"/>
      <c r="O29" s="786"/>
      <c r="P29" s="786"/>
      <c r="Q29" s="786"/>
      <c r="R29" s="786"/>
      <c r="S29" s="786"/>
      <c r="T29" s="786"/>
      <c r="U29" s="786"/>
      <c r="V29" s="786"/>
      <c r="W29" s="786"/>
      <c r="X29" s="786"/>
      <c r="Y29" s="786"/>
      <c r="Z29" s="786"/>
      <c r="AA29" s="836" t="s">
        <v>35</v>
      </c>
      <c r="AB29" s="827"/>
      <c r="AC29" s="827"/>
      <c r="AD29" s="827"/>
      <c r="AE29" s="827"/>
      <c r="AF29" s="827"/>
      <c r="AG29" s="827"/>
      <c r="AH29" s="827"/>
      <c r="AI29" s="827"/>
      <c r="AJ29" s="827"/>
      <c r="AK29" s="827"/>
      <c r="AL29" s="827"/>
      <c r="AM29" s="827"/>
      <c r="AN29" s="785"/>
      <c r="AO29" s="836" t="s">
        <v>36</v>
      </c>
      <c r="AP29" s="827"/>
      <c r="AQ29" s="827"/>
      <c r="AR29" s="827"/>
      <c r="AS29" s="827"/>
      <c r="AT29" s="827"/>
      <c r="AU29" s="827"/>
      <c r="AV29" s="827"/>
      <c r="AW29" s="827"/>
      <c r="AX29" s="827"/>
      <c r="AY29" s="827"/>
      <c r="AZ29" s="827"/>
      <c r="BA29" s="827"/>
    </row>
    <row r="30" spans="1:53" ht="11.25" customHeight="1">
      <c r="A30" s="787"/>
      <c r="B30" s="788"/>
      <c r="C30" s="788"/>
      <c r="D30" s="788"/>
      <c r="E30" s="788"/>
      <c r="F30" s="788"/>
      <c r="G30" s="788"/>
      <c r="H30" s="788"/>
      <c r="I30" s="788"/>
      <c r="J30" s="788"/>
      <c r="K30" s="788"/>
      <c r="L30" s="788"/>
      <c r="M30" s="788"/>
      <c r="N30" s="788"/>
      <c r="O30" s="788"/>
      <c r="P30" s="788"/>
      <c r="Q30" s="788"/>
      <c r="R30" s="788"/>
      <c r="S30" s="788"/>
      <c r="T30" s="788"/>
      <c r="U30" s="788"/>
      <c r="V30" s="788"/>
      <c r="W30" s="788"/>
      <c r="X30" s="788"/>
      <c r="Y30" s="788"/>
      <c r="Z30" s="788"/>
      <c r="AA30" s="788"/>
      <c r="AB30" s="788"/>
      <c r="AC30" s="788"/>
      <c r="AD30" s="788"/>
      <c r="AE30" s="788"/>
      <c r="AF30" s="788"/>
      <c r="AG30" s="788"/>
      <c r="AH30" s="788"/>
      <c r="AI30" s="788"/>
      <c r="AJ30" s="788"/>
      <c r="AK30" s="788"/>
      <c r="AL30" s="788"/>
      <c r="AM30" s="788"/>
      <c r="AN30" s="788"/>
      <c r="AO30" s="788"/>
      <c r="AP30" s="788"/>
      <c r="AQ30" s="788"/>
      <c r="AR30" s="788"/>
      <c r="AS30" s="788"/>
      <c r="AT30" s="788"/>
      <c r="AU30" s="788"/>
      <c r="AV30" s="788"/>
      <c r="AW30" s="788"/>
      <c r="AX30" s="788"/>
      <c r="AY30" s="788"/>
      <c r="AZ30" s="788"/>
      <c r="BA30" s="7"/>
    </row>
    <row r="31" spans="1:53" ht="22.5" customHeight="1">
      <c r="A31" s="823" t="s">
        <v>14</v>
      </c>
      <c r="B31" s="825"/>
      <c r="C31" s="823" t="s">
        <v>37</v>
      </c>
      <c r="D31" s="824"/>
      <c r="E31" s="824"/>
      <c r="F31" s="825"/>
      <c r="G31" s="883" t="s">
        <v>38</v>
      </c>
      <c r="H31" s="824"/>
      <c r="I31" s="825"/>
      <c r="J31" s="823" t="s">
        <v>39</v>
      </c>
      <c r="K31" s="824"/>
      <c r="L31" s="824"/>
      <c r="M31" s="825"/>
      <c r="N31" s="832" t="s">
        <v>40</v>
      </c>
      <c r="O31" s="824"/>
      <c r="P31" s="825"/>
      <c r="Q31" s="823" t="s">
        <v>41</v>
      </c>
      <c r="R31" s="824"/>
      <c r="S31" s="825"/>
      <c r="T31" s="823" t="s">
        <v>42</v>
      </c>
      <c r="U31" s="824"/>
      <c r="V31" s="825"/>
      <c r="W31" s="823" t="s">
        <v>43</v>
      </c>
      <c r="X31" s="824"/>
      <c r="Y31" s="825"/>
      <c r="Z31" s="783"/>
      <c r="AA31" s="838" t="s">
        <v>44</v>
      </c>
      <c r="AB31" s="839"/>
      <c r="AC31" s="839"/>
      <c r="AD31" s="839"/>
      <c r="AE31" s="839"/>
      <c r="AF31" s="839"/>
      <c r="AG31" s="840"/>
      <c r="AH31" s="823" t="s">
        <v>45</v>
      </c>
      <c r="AI31" s="847"/>
      <c r="AJ31" s="848"/>
      <c r="AK31" s="823" t="s">
        <v>46</v>
      </c>
      <c r="AL31" s="847"/>
      <c r="AM31" s="848"/>
      <c r="AN31" s="789"/>
      <c r="AO31" s="823" t="s">
        <v>47</v>
      </c>
      <c r="AP31" s="824"/>
      <c r="AQ31" s="824"/>
      <c r="AR31" s="825"/>
      <c r="AS31" s="832" t="s">
        <v>48</v>
      </c>
      <c r="AT31" s="824"/>
      <c r="AU31" s="824"/>
      <c r="AV31" s="824"/>
      <c r="AW31" s="825"/>
      <c r="AX31" s="823" t="s">
        <v>45</v>
      </c>
      <c r="AY31" s="824"/>
      <c r="AZ31" s="824"/>
      <c r="BA31" s="825"/>
    </row>
    <row r="32" spans="1:53" ht="15.75" customHeight="1">
      <c r="A32" s="826"/>
      <c r="B32" s="828"/>
      <c r="C32" s="826"/>
      <c r="D32" s="827"/>
      <c r="E32" s="827"/>
      <c r="F32" s="828"/>
      <c r="G32" s="826"/>
      <c r="H32" s="827"/>
      <c r="I32" s="828"/>
      <c r="J32" s="826"/>
      <c r="K32" s="827"/>
      <c r="L32" s="827"/>
      <c r="M32" s="828"/>
      <c r="N32" s="826"/>
      <c r="O32" s="827"/>
      <c r="P32" s="828"/>
      <c r="Q32" s="826"/>
      <c r="R32" s="827"/>
      <c r="S32" s="828"/>
      <c r="T32" s="826"/>
      <c r="U32" s="827"/>
      <c r="V32" s="828"/>
      <c r="W32" s="826"/>
      <c r="X32" s="827"/>
      <c r="Y32" s="828"/>
      <c r="Z32" s="783"/>
      <c r="AA32" s="841"/>
      <c r="AB32" s="842"/>
      <c r="AC32" s="842"/>
      <c r="AD32" s="842"/>
      <c r="AE32" s="842"/>
      <c r="AF32" s="842"/>
      <c r="AG32" s="843"/>
      <c r="AH32" s="849"/>
      <c r="AI32" s="850"/>
      <c r="AJ32" s="851"/>
      <c r="AK32" s="849"/>
      <c r="AL32" s="850"/>
      <c r="AM32" s="851"/>
      <c r="AN32" s="789"/>
      <c r="AO32" s="826"/>
      <c r="AP32" s="827"/>
      <c r="AQ32" s="827"/>
      <c r="AR32" s="828"/>
      <c r="AS32" s="826"/>
      <c r="AT32" s="827"/>
      <c r="AU32" s="827"/>
      <c r="AV32" s="827"/>
      <c r="AW32" s="828"/>
      <c r="AX32" s="826"/>
      <c r="AY32" s="827"/>
      <c r="AZ32" s="827"/>
      <c r="BA32" s="828"/>
    </row>
    <row r="33" spans="1:53" ht="42" customHeight="1">
      <c r="A33" s="829"/>
      <c r="B33" s="831"/>
      <c r="C33" s="829"/>
      <c r="D33" s="830"/>
      <c r="E33" s="830"/>
      <c r="F33" s="831"/>
      <c r="G33" s="829"/>
      <c r="H33" s="830"/>
      <c r="I33" s="831"/>
      <c r="J33" s="829"/>
      <c r="K33" s="830"/>
      <c r="L33" s="830"/>
      <c r="M33" s="831"/>
      <c r="N33" s="829"/>
      <c r="O33" s="830"/>
      <c r="P33" s="831"/>
      <c r="Q33" s="829"/>
      <c r="R33" s="830"/>
      <c r="S33" s="831"/>
      <c r="T33" s="829"/>
      <c r="U33" s="830"/>
      <c r="V33" s="831"/>
      <c r="W33" s="829"/>
      <c r="X33" s="830"/>
      <c r="Y33" s="831"/>
      <c r="Z33" s="783"/>
      <c r="AA33" s="844"/>
      <c r="AB33" s="845"/>
      <c r="AC33" s="845"/>
      <c r="AD33" s="845"/>
      <c r="AE33" s="845"/>
      <c r="AF33" s="845"/>
      <c r="AG33" s="846"/>
      <c r="AH33" s="852"/>
      <c r="AI33" s="853"/>
      <c r="AJ33" s="854"/>
      <c r="AK33" s="852"/>
      <c r="AL33" s="853"/>
      <c r="AM33" s="854"/>
      <c r="AN33" s="789"/>
      <c r="AO33" s="826"/>
      <c r="AP33" s="827"/>
      <c r="AQ33" s="827"/>
      <c r="AR33" s="828"/>
      <c r="AS33" s="826"/>
      <c r="AT33" s="827"/>
      <c r="AU33" s="827"/>
      <c r="AV33" s="827"/>
      <c r="AW33" s="828"/>
      <c r="AX33" s="826"/>
      <c r="AY33" s="827"/>
      <c r="AZ33" s="827"/>
      <c r="BA33" s="828"/>
    </row>
    <row r="34" spans="1:53" ht="26.25" customHeight="1">
      <c r="A34" s="882">
        <v>1</v>
      </c>
      <c r="B34" s="835"/>
      <c r="C34" s="833">
        <f t="shared" ref="C34:C35" si="0">COUNTIF($B19:$AO19,$B$19)</f>
        <v>33</v>
      </c>
      <c r="D34" s="834"/>
      <c r="E34" s="834"/>
      <c r="F34" s="835"/>
      <c r="G34" s="833">
        <v>7</v>
      </c>
      <c r="H34" s="834"/>
      <c r="I34" s="835"/>
      <c r="J34" s="833"/>
      <c r="K34" s="834"/>
      <c r="L34" s="834"/>
      <c r="M34" s="835"/>
      <c r="N34" s="833"/>
      <c r="O34" s="834"/>
      <c r="P34" s="835"/>
      <c r="Q34" s="861"/>
      <c r="R34" s="834"/>
      <c r="S34" s="835"/>
      <c r="T34" s="833">
        <v>12</v>
      </c>
      <c r="U34" s="834"/>
      <c r="V34" s="835"/>
      <c r="W34" s="833">
        <f t="shared" ref="W34:W37" si="1">C34+G34+J34+N34+Q34+T34</f>
        <v>52</v>
      </c>
      <c r="X34" s="834"/>
      <c r="Y34" s="835"/>
      <c r="Z34" s="783"/>
      <c r="AA34" s="884" t="s">
        <v>507</v>
      </c>
      <c r="AB34" s="834"/>
      <c r="AC34" s="834"/>
      <c r="AD34" s="834"/>
      <c r="AE34" s="834"/>
      <c r="AF34" s="834"/>
      <c r="AG34" s="835"/>
      <c r="AH34" s="837">
        <v>6</v>
      </c>
      <c r="AI34" s="824"/>
      <c r="AJ34" s="825"/>
      <c r="AK34" s="833" t="s">
        <v>505</v>
      </c>
      <c r="AL34" s="834"/>
      <c r="AM34" s="835"/>
      <c r="AN34" s="789"/>
      <c r="AO34" s="829"/>
      <c r="AP34" s="830"/>
      <c r="AQ34" s="830"/>
      <c r="AR34" s="831"/>
      <c r="AS34" s="829"/>
      <c r="AT34" s="830"/>
      <c r="AU34" s="830"/>
      <c r="AV34" s="830"/>
      <c r="AW34" s="831"/>
      <c r="AX34" s="829"/>
      <c r="AY34" s="830"/>
      <c r="AZ34" s="830"/>
      <c r="BA34" s="831"/>
    </row>
    <row r="35" spans="1:53" ht="27" customHeight="1">
      <c r="A35" s="882">
        <v>2</v>
      </c>
      <c r="B35" s="835"/>
      <c r="C35" s="833">
        <f t="shared" si="0"/>
        <v>33</v>
      </c>
      <c r="D35" s="834"/>
      <c r="E35" s="834"/>
      <c r="F35" s="835"/>
      <c r="G35" s="833">
        <v>7</v>
      </c>
      <c r="H35" s="834"/>
      <c r="I35" s="835"/>
      <c r="J35" s="833"/>
      <c r="K35" s="834"/>
      <c r="L35" s="834"/>
      <c r="M35" s="835"/>
      <c r="N35" s="833"/>
      <c r="O35" s="834"/>
      <c r="P35" s="835"/>
      <c r="Q35" s="861"/>
      <c r="R35" s="834"/>
      <c r="S35" s="835"/>
      <c r="T35" s="833">
        <v>12</v>
      </c>
      <c r="U35" s="834"/>
      <c r="V35" s="835"/>
      <c r="W35" s="833">
        <f t="shared" si="1"/>
        <v>52</v>
      </c>
      <c r="X35" s="834"/>
      <c r="Y35" s="835"/>
      <c r="Z35" s="783"/>
      <c r="AA35" s="884" t="s">
        <v>50</v>
      </c>
      <c r="AB35" s="834"/>
      <c r="AC35" s="834"/>
      <c r="AD35" s="834"/>
      <c r="AE35" s="834"/>
      <c r="AF35" s="834"/>
      <c r="AG35" s="835"/>
      <c r="AH35" s="837">
        <v>8</v>
      </c>
      <c r="AI35" s="824"/>
      <c r="AJ35" s="825"/>
      <c r="AK35" s="833">
        <v>4</v>
      </c>
      <c r="AL35" s="834"/>
      <c r="AM35" s="835"/>
      <c r="AN35" s="789"/>
      <c r="AO35" s="837">
        <v>1</v>
      </c>
      <c r="AP35" s="824"/>
      <c r="AQ35" s="824"/>
      <c r="AR35" s="825"/>
      <c r="AS35" s="837" t="s">
        <v>51</v>
      </c>
      <c r="AT35" s="824"/>
      <c r="AU35" s="824"/>
      <c r="AV35" s="824"/>
      <c r="AW35" s="825"/>
      <c r="AX35" s="837">
        <v>8</v>
      </c>
      <c r="AY35" s="824"/>
      <c r="AZ35" s="824"/>
      <c r="BA35" s="825"/>
    </row>
    <row r="36" spans="1:53" ht="21.75" customHeight="1">
      <c r="A36" s="882">
        <v>3</v>
      </c>
      <c r="B36" s="835"/>
      <c r="C36" s="833">
        <v>33</v>
      </c>
      <c r="D36" s="834"/>
      <c r="E36" s="834"/>
      <c r="F36" s="835"/>
      <c r="G36" s="833">
        <v>7</v>
      </c>
      <c r="H36" s="834"/>
      <c r="I36" s="835"/>
      <c r="J36" s="879" t="s">
        <v>505</v>
      </c>
      <c r="K36" s="880"/>
      <c r="L36" s="880"/>
      <c r="M36" s="881"/>
      <c r="N36" s="833"/>
      <c r="O36" s="834"/>
      <c r="P36" s="835"/>
      <c r="Q36" s="861"/>
      <c r="R36" s="834"/>
      <c r="S36" s="835"/>
      <c r="T36" s="833">
        <v>11</v>
      </c>
      <c r="U36" s="834"/>
      <c r="V36" s="835"/>
      <c r="W36" s="833">
        <v>52</v>
      </c>
      <c r="X36" s="834"/>
      <c r="Y36" s="835"/>
      <c r="Z36" s="783"/>
      <c r="AA36" s="864"/>
      <c r="AB36" s="824"/>
      <c r="AC36" s="824"/>
      <c r="AD36" s="824"/>
      <c r="AE36" s="824"/>
      <c r="AF36" s="824"/>
      <c r="AG36" s="825"/>
      <c r="AH36" s="837"/>
      <c r="AI36" s="824"/>
      <c r="AJ36" s="825"/>
      <c r="AK36" s="837"/>
      <c r="AL36" s="824"/>
      <c r="AM36" s="825"/>
      <c r="AN36" s="789"/>
      <c r="AO36" s="826"/>
      <c r="AP36" s="827"/>
      <c r="AQ36" s="827"/>
      <c r="AR36" s="828"/>
      <c r="AS36" s="826"/>
      <c r="AT36" s="827"/>
      <c r="AU36" s="827"/>
      <c r="AV36" s="827"/>
      <c r="AW36" s="828"/>
      <c r="AX36" s="826"/>
      <c r="AY36" s="827"/>
      <c r="AZ36" s="827"/>
      <c r="BA36" s="828"/>
    </row>
    <row r="37" spans="1:53" ht="25.5" customHeight="1">
      <c r="A37" s="882">
        <v>4</v>
      </c>
      <c r="B37" s="835"/>
      <c r="C37" s="833">
        <v>28</v>
      </c>
      <c r="D37" s="834"/>
      <c r="E37" s="834"/>
      <c r="F37" s="835"/>
      <c r="G37" s="833">
        <v>4</v>
      </c>
      <c r="H37" s="834"/>
      <c r="I37" s="835"/>
      <c r="J37" s="833">
        <v>4</v>
      </c>
      <c r="K37" s="834"/>
      <c r="L37" s="834"/>
      <c r="M37" s="835"/>
      <c r="N37" s="833">
        <v>2</v>
      </c>
      <c r="O37" s="834"/>
      <c r="P37" s="835"/>
      <c r="Q37" s="833">
        <v>2</v>
      </c>
      <c r="R37" s="834"/>
      <c r="S37" s="835"/>
      <c r="T37" s="833">
        <v>2</v>
      </c>
      <c r="U37" s="834"/>
      <c r="V37" s="835"/>
      <c r="W37" s="833">
        <f t="shared" si="1"/>
        <v>42</v>
      </c>
      <c r="X37" s="834"/>
      <c r="Y37" s="835"/>
      <c r="Z37" s="783"/>
      <c r="AA37" s="829"/>
      <c r="AB37" s="830"/>
      <c r="AC37" s="830"/>
      <c r="AD37" s="830"/>
      <c r="AE37" s="830"/>
      <c r="AF37" s="830"/>
      <c r="AG37" s="831"/>
      <c r="AH37" s="829"/>
      <c r="AI37" s="830"/>
      <c r="AJ37" s="831"/>
      <c r="AK37" s="829"/>
      <c r="AL37" s="830"/>
      <c r="AM37" s="831"/>
      <c r="AN37" s="790"/>
      <c r="AO37" s="826"/>
      <c r="AP37" s="827"/>
      <c r="AQ37" s="827"/>
      <c r="AR37" s="828"/>
      <c r="AS37" s="826"/>
      <c r="AT37" s="827"/>
      <c r="AU37" s="827"/>
      <c r="AV37" s="827"/>
      <c r="AW37" s="828"/>
      <c r="AX37" s="826"/>
      <c r="AY37" s="827"/>
      <c r="AZ37" s="827"/>
      <c r="BA37" s="828"/>
    </row>
    <row r="38" spans="1:53" ht="34.5" customHeight="1">
      <c r="A38" s="833" t="s">
        <v>52</v>
      </c>
      <c r="B38" s="835"/>
      <c r="C38" s="833">
        <f>SUM(C34:F37)</f>
        <v>127</v>
      </c>
      <c r="D38" s="834"/>
      <c r="E38" s="834"/>
      <c r="F38" s="835"/>
      <c r="G38" s="833">
        <f>SUM(G34:I37)</f>
        <v>25</v>
      </c>
      <c r="H38" s="834"/>
      <c r="I38" s="835"/>
      <c r="J38" s="879" t="s">
        <v>506</v>
      </c>
      <c r="K38" s="880"/>
      <c r="L38" s="880"/>
      <c r="M38" s="881"/>
      <c r="N38" s="862">
        <f>SUM(N34:P37)</f>
        <v>2</v>
      </c>
      <c r="O38" s="834"/>
      <c r="P38" s="835"/>
      <c r="Q38" s="833">
        <f>SUM(Q34:S37)</f>
        <v>2</v>
      </c>
      <c r="R38" s="834"/>
      <c r="S38" s="835"/>
      <c r="T38" s="833">
        <f>SUM(T34:V37)</f>
        <v>37</v>
      </c>
      <c r="U38" s="834"/>
      <c r="V38" s="835"/>
      <c r="W38" s="833">
        <f>SUM(W34:Y37)</f>
        <v>198</v>
      </c>
      <c r="X38" s="834"/>
      <c r="Y38" s="835"/>
      <c r="Z38" s="783"/>
      <c r="AA38" s="863"/>
      <c r="AB38" s="834"/>
      <c r="AC38" s="834"/>
      <c r="AD38" s="834"/>
      <c r="AE38" s="834"/>
      <c r="AF38" s="834"/>
      <c r="AG38" s="835"/>
      <c r="AH38" s="833"/>
      <c r="AI38" s="834"/>
      <c r="AJ38" s="835"/>
      <c r="AK38" s="833"/>
      <c r="AL38" s="834"/>
      <c r="AM38" s="835"/>
      <c r="AN38" s="791"/>
      <c r="AO38" s="829"/>
      <c r="AP38" s="830"/>
      <c r="AQ38" s="830"/>
      <c r="AR38" s="831"/>
      <c r="AS38" s="829"/>
      <c r="AT38" s="830"/>
      <c r="AU38" s="830"/>
      <c r="AV38" s="830"/>
      <c r="AW38" s="831"/>
      <c r="AX38" s="829"/>
      <c r="AY38" s="830"/>
      <c r="AZ38" s="830"/>
      <c r="BA38" s="831"/>
    </row>
    <row r="39" spans="1:53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</row>
    <row r="40" spans="1:53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</row>
    <row r="41" spans="1:53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</row>
    <row r="42" spans="1:53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</row>
    <row r="43" spans="1:53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</row>
    <row r="44" spans="1:53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</row>
    <row r="45" spans="1:53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</row>
    <row r="46" spans="1:53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</row>
    <row r="47" spans="1:53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</row>
    <row r="48" spans="1:53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</row>
    <row r="49" spans="1:53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</row>
    <row r="50" spans="1:53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</row>
    <row r="51" spans="1:53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</row>
    <row r="52" spans="1:53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</row>
    <row r="53" spans="1:5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</row>
    <row r="54" spans="1:53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</row>
    <row r="55" spans="1:53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</row>
    <row r="56" spans="1:53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</row>
    <row r="57" spans="1:53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</row>
    <row r="58" spans="1:53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</row>
    <row r="59" spans="1:53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</row>
    <row r="60" spans="1:53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</row>
    <row r="61" spans="1:53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</row>
    <row r="62" spans="1:53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</row>
    <row r="63" spans="1:5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</row>
    <row r="64" spans="1:53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</row>
    <row r="65" spans="1:53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</row>
    <row r="66" spans="1:53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</row>
    <row r="67" spans="1:53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</row>
    <row r="68" spans="1:53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</row>
    <row r="69" spans="1:53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</row>
    <row r="70" spans="1:53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</row>
    <row r="71" spans="1:53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</row>
    <row r="72" spans="1:53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</row>
    <row r="73" spans="1:5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</row>
    <row r="74" spans="1:53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</row>
    <row r="75" spans="1:53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</row>
    <row r="76" spans="1:53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</row>
    <row r="77" spans="1:53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</row>
    <row r="78" spans="1:53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</row>
    <row r="79" spans="1:53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</row>
    <row r="80" spans="1:53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</row>
    <row r="81" spans="1:53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</row>
    <row r="82" spans="1:53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</row>
    <row r="83" spans="1:5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</row>
    <row r="84" spans="1:53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</row>
    <row r="85" spans="1:53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</row>
    <row r="86" spans="1:53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</row>
    <row r="87" spans="1:53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</row>
    <row r="88" spans="1:53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</row>
    <row r="89" spans="1:53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</row>
    <row r="90" spans="1:53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</row>
    <row r="91" spans="1:53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</row>
    <row r="92" spans="1:53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</row>
    <row r="93" spans="1:5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</row>
    <row r="94" spans="1:53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</row>
    <row r="95" spans="1:53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</row>
    <row r="96" spans="1:53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</row>
    <row r="97" spans="1:53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</row>
    <row r="98" spans="1:53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</row>
    <row r="99" spans="1:53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</row>
    <row r="100" spans="1:53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</row>
  </sheetData>
  <mergeCells count="106">
    <mergeCell ref="A34:B34"/>
    <mergeCell ref="C34:F34"/>
    <mergeCell ref="G34:I34"/>
    <mergeCell ref="J34:M34"/>
    <mergeCell ref="N34:P34"/>
    <mergeCell ref="A31:B33"/>
    <mergeCell ref="A37:B37"/>
    <mergeCell ref="C37:F37"/>
    <mergeCell ref="N35:P35"/>
    <mergeCell ref="Q35:S35"/>
    <mergeCell ref="J36:M36"/>
    <mergeCell ref="G36:I36"/>
    <mergeCell ref="T36:V36"/>
    <mergeCell ref="AB17:AE17"/>
    <mergeCell ref="B17:E17"/>
    <mergeCell ref="F17:I17"/>
    <mergeCell ref="J17:M17"/>
    <mergeCell ref="N17:R17"/>
    <mergeCell ref="S17:W17"/>
    <mergeCell ref="X17:AA17"/>
    <mergeCell ref="C31:F33"/>
    <mergeCell ref="G31:I33"/>
    <mergeCell ref="T35:V35"/>
    <mergeCell ref="W35:Y35"/>
    <mergeCell ref="AA35:AG35"/>
    <mergeCell ref="AA34:AG34"/>
    <mergeCell ref="W31:Y33"/>
    <mergeCell ref="Q34:S34"/>
    <mergeCell ref="Q31:S33"/>
    <mergeCell ref="J31:M33"/>
    <mergeCell ref="T31:V33"/>
    <mergeCell ref="T34:V34"/>
    <mergeCell ref="N31:P33"/>
    <mergeCell ref="G38:I38"/>
    <mergeCell ref="J38:M38"/>
    <mergeCell ref="G37:I37"/>
    <mergeCell ref="J37:M37"/>
    <mergeCell ref="A38:B38"/>
    <mergeCell ref="A35:B35"/>
    <mergeCell ref="A36:B36"/>
    <mergeCell ref="G35:I35"/>
    <mergeCell ref="J35:M35"/>
    <mergeCell ref="AS17:AW17"/>
    <mergeCell ref="AX17:BA17"/>
    <mergeCell ref="AS22:AW22"/>
    <mergeCell ref="A27:AU27"/>
    <mergeCell ref="P8:AL8"/>
    <mergeCell ref="AF17:AI17"/>
    <mergeCell ref="AJ17:AN17"/>
    <mergeCell ref="AO17:AR17"/>
    <mergeCell ref="A15:BA15"/>
    <mergeCell ref="AN8:BA10"/>
    <mergeCell ref="A17:A18"/>
    <mergeCell ref="AN3:BA4"/>
    <mergeCell ref="AO6:BA6"/>
    <mergeCell ref="A4:O4"/>
    <mergeCell ref="A2:O2"/>
    <mergeCell ref="A3:O3"/>
    <mergeCell ref="A6:O6"/>
    <mergeCell ref="P10:AM10"/>
    <mergeCell ref="P11:AM11"/>
    <mergeCell ref="P9:AL9"/>
    <mergeCell ref="AN7:BA7"/>
    <mergeCell ref="Q38:S38"/>
    <mergeCell ref="T38:V38"/>
    <mergeCell ref="AH34:AJ34"/>
    <mergeCell ref="AH36:AJ37"/>
    <mergeCell ref="W38:Y38"/>
    <mergeCell ref="P7:AL7"/>
    <mergeCell ref="A7:O7"/>
    <mergeCell ref="A1:O1"/>
    <mergeCell ref="P1:AM1"/>
    <mergeCell ref="P3:AM3"/>
    <mergeCell ref="P5:AM5"/>
    <mergeCell ref="P12:AM12"/>
    <mergeCell ref="T37:V37"/>
    <mergeCell ref="W37:Y37"/>
    <mergeCell ref="N36:P36"/>
    <mergeCell ref="Q36:S36"/>
    <mergeCell ref="N37:P37"/>
    <mergeCell ref="Q37:S37"/>
    <mergeCell ref="N38:P38"/>
    <mergeCell ref="AA38:AG38"/>
    <mergeCell ref="AA36:AG37"/>
    <mergeCell ref="C35:F35"/>
    <mergeCell ref="C36:F36"/>
    <mergeCell ref="C38:F38"/>
    <mergeCell ref="AO31:AR34"/>
    <mergeCell ref="AS31:AW34"/>
    <mergeCell ref="AH38:AJ38"/>
    <mergeCell ref="AO29:BA29"/>
    <mergeCell ref="AX31:BA34"/>
    <mergeCell ref="AA29:AM29"/>
    <mergeCell ref="W36:Y36"/>
    <mergeCell ref="W34:Y34"/>
    <mergeCell ref="AK34:AM34"/>
    <mergeCell ref="AH35:AJ35"/>
    <mergeCell ref="AK36:AM37"/>
    <mergeCell ref="AX35:BA38"/>
    <mergeCell ref="AO35:AR38"/>
    <mergeCell ref="AS35:AW38"/>
    <mergeCell ref="AK38:AM38"/>
    <mergeCell ref="AK35:AM35"/>
    <mergeCell ref="AA31:AG33"/>
    <mergeCell ref="AH31:AJ33"/>
    <mergeCell ref="AK31:AM33"/>
  </mergeCells>
  <pageMargins left="0.70866141732283461" right="0.70866141732283461" top="0.39370078740157483" bottom="0.39370078740157483" header="0" footer="0"/>
  <pageSetup paperSize="9" scale="43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121"/>
  <sheetViews>
    <sheetView workbookViewId="0"/>
  </sheetViews>
  <sheetFormatPr defaultColWidth="14.44140625" defaultRowHeight="15" customHeight="1"/>
  <cols>
    <col min="1" max="1" width="11.33203125" customWidth="1"/>
    <col min="2" max="2" width="44.109375" customWidth="1"/>
    <col min="3" max="3" width="6.6640625" customWidth="1"/>
    <col min="4" max="4" width="12" customWidth="1"/>
    <col min="5" max="5" width="7.33203125" customWidth="1"/>
    <col min="6" max="6" width="6.44140625" customWidth="1"/>
    <col min="7" max="7" width="7.44140625" customWidth="1"/>
    <col min="8" max="8" width="9.88671875" customWidth="1"/>
    <col min="9" max="9" width="8.6640625" customWidth="1"/>
    <col min="10" max="10" width="8" customWidth="1"/>
    <col min="11" max="11" width="5.88671875" customWidth="1"/>
    <col min="12" max="12" width="7.88671875" customWidth="1"/>
    <col min="13" max="13" width="8.88671875" customWidth="1"/>
    <col min="14" max="22" width="3.88671875" customWidth="1"/>
    <col min="23" max="24" width="4" customWidth="1"/>
    <col min="25" max="29" width="8.6640625" hidden="1" customWidth="1"/>
  </cols>
  <sheetData>
    <row r="1" spans="1:29" ht="15.75" customHeight="1">
      <c r="A1" s="912" t="s">
        <v>53</v>
      </c>
      <c r="B1" s="896"/>
      <c r="C1" s="896"/>
      <c r="D1" s="896"/>
      <c r="E1" s="896"/>
      <c r="F1" s="896"/>
      <c r="G1" s="896"/>
      <c r="H1" s="896"/>
      <c r="I1" s="896"/>
      <c r="J1" s="896"/>
      <c r="K1" s="896"/>
      <c r="L1" s="896"/>
      <c r="M1" s="896"/>
      <c r="N1" s="896"/>
      <c r="O1" s="896"/>
      <c r="P1" s="896"/>
      <c r="Q1" s="896"/>
      <c r="R1" s="896"/>
      <c r="S1" s="896"/>
      <c r="T1" s="896"/>
      <c r="U1" s="896"/>
      <c r="V1" s="896"/>
      <c r="W1" s="896"/>
      <c r="X1" s="897"/>
      <c r="Y1" s="27"/>
      <c r="Z1" s="27"/>
      <c r="AA1" s="27"/>
      <c r="AB1" s="27"/>
      <c r="AC1" s="27"/>
    </row>
    <row r="2" spans="1:29" ht="15.75" customHeight="1">
      <c r="A2" s="925" t="s">
        <v>54</v>
      </c>
      <c r="B2" s="924" t="s">
        <v>55</v>
      </c>
      <c r="C2" s="900" t="s">
        <v>56</v>
      </c>
      <c r="D2" s="869"/>
      <c r="E2" s="869"/>
      <c r="F2" s="870"/>
      <c r="G2" s="913" t="s">
        <v>57</v>
      </c>
      <c r="H2" s="900" t="s">
        <v>58</v>
      </c>
      <c r="I2" s="869"/>
      <c r="J2" s="869"/>
      <c r="K2" s="869"/>
      <c r="L2" s="869"/>
      <c r="M2" s="870"/>
      <c r="N2" s="926" t="s">
        <v>59</v>
      </c>
      <c r="O2" s="896"/>
      <c r="P2" s="896"/>
      <c r="Q2" s="896"/>
      <c r="R2" s="896"/>
      <c r="S2" s="896"/>
      <c r="T2" s="896"/>
      <c r="U2" s="896"/>
      <c r="V2" s="896"/>
      <c r="W2" s="896"/>
      <c r="X2" s="897"/>
      <c r="Y2" s="27"/>
      <c r="Z2" s="27"/>
      <c r="AA2" s="27"/>
      <c r="AB2" s="27"/>
      <c r="AC2" s="27"/>
    </row>
    <row r="3" spans="1:29" ht="15.75" customHeight="1">
      <c r="A3" s="914"/>
      <c r="B3" s="914"/>
      <c r="C3" s="916" t="s">
        <v>60</v>
      </c>
      <c r="D3" s="906" t="s">
        <v>61</v>
      </c>
      <c r="E3" s="901" t="s">
        <v>62</v>
      </c>
      <c r="F3" s="902"/>
      <c r="G3" s="914"/>
      <c r="H3" s="916" t="s">
        <v>63</v>
      </c>
      <c r="I3" s="937" t="s">
        <v>64</v>
      </c>
      <c r="J3" s="834"/>
      <c r="K3" s="834"/>
      <c r="L3" s="835"/>
      <c r="M3" s="903" t="s">
        <v>65</v>
      </c>
      <c r="N3" s="927"/>
      <c r="O3" s="886"/>
      <c r="P3" s="886"/>
      <c r="Q3" s="886"/>
      <c r="R3" s="886"/>
      <c r="S3" s="886"/>
      <c r="T3" s="886"/>
      <c r="U3" s="886"/>
      <c r="V3" s="886"/>
      <c r="W3" s="886"/>
      <c r="X3" s="887"/>
      <c r="Y3" s="27"/>
      <c r="Z3" s="27"/>
      <c r="AA3" s="27"/>
      <c r="AB3" s="27"/>
      <c r="AC3" s="27"/>
    </row>
    <row r="4" spans="1:29" ht="15.75" customHeight="1">
      <c r="A4" s="914"/>
      <c r="B4" s="914"/>
      <c r="C4" s="917"/>
      <c r="D4" s="907"/>
      <c r="E4" s="906" t="s">
        <v>66</v>
      </c>
      <c r="F4" s="909" t="s">
        <v>67</v>
      </c>
      <c r="G4" s="914"/>
      <c r="H4" s="917"/>
      <c r="I4" s="906" t="s">
        <v>52</v>
      </c>
      <c r="J4" s="906" t="s">
        <v>68</v>
      </c>
      <c r="K4" s="906" t="s">
        <v>69</v>
      </c>
      <c r="L4" s="906" t="s">
        <v>70</v>
      </c>
      <c r="M4" s="826"/>
      <c r="N4" s="905" t="s">
        <v>71</v>
      </c>
      <c r="O4" s="896"/>
      <c r="P4" s="897"/>
      <c r="Q4" s="905" t="s">
        <v>72</v>
      </c>
      <c r="R4" s="896"/>
      <c r="S4" s="897"/>
      <c r="T4" s="905" t="s">
        <v>73</v>
      </c>
      <c r="U4" s="896"/>
      <c r="V4" s="897"/>
      <c r="W4" s="905" t="s">
        <v>74</v>
      </c>
      <c r="X4" s="897"/>
      <c r="Y4" s="27"/>
      <c r="Z4" s="27"/>
      <c r="AA4" s="27"/>
      <c r="AB4" s="27"/>
      <c r="AC4" s="27"/>
    </row>
    <row r="5" spans="1:29" ht="15.75" customHeight="1">
      <c r="A5" s="914"/>
      <c r="B5" s="914"/>
      <c r="C5" s="917"/>
      <c r="D5" s="907"/>
      <c r="E5" s="907"/>
      <c r="F5" s="910"/>
      <c r="G5" s="914"/>
      <c r="H5" s="917"/>
      <c r="I5" s="907"/>
      <c r="J5" s="907"/>
      <c r="K5" s="907"/>
      <c r="L5" s="907"/>
      <c r="M5" s="826"/>
      <c r="N5" s="29">
        <v>1</v>
      </c>
      <c r="O5" s="30" t="s">
        <v>75</v>
      </c>
      <c r="P5" s="31" t="s">
        <v>76</v>
      </c>
      <c r="Q5" s="29">
        <v>3</v>
      </c>
      <c r="R5" s="30" t="s">
        <v>77</v>
      </c>
      <c r="S5" s="32" t="s">
        <v>78</v>
      </c>
      <c r="T5" s="33">
        <v>5</v>
      </c>
      <c r="U5" s="30" t="s">
        <v>79</v>
      </c>
      <c r="V5" s="32" t="s">
        <v>80</v>
      </c>
      <c r="W5" s="29">
        <v>7</v>
      </c>
      <c r="X5" s="32">
        <v>8</v>
      </c>
      <c r="Y5" s="27"/>
      <c r="Z5" s="27"/>
      <c r="AA5" s="27"/>
      <c r="AB5" s="27"/>
      <c r="AC5" s="27"/>
    </row>
    <row r="6" spans="1:29" ht="15.75" customHeight="1">
      <c r="A6" s="914"/>
      <c r="B6" s="914"/>
      <c r="C6" s="917"/>
      <c r="D6" s="907"/>
      <c r="E6" s="907"/>
      <c r="F6" s="910"/>
      <c r="G6" s="914"/>
      <c r="H6" s="917"/>
      <c r="I6" s="907"/>
      <c r="J6" s="907"/>
      <c r="K6" s="907"/>
      <c r="L6" s="907"/>
      <c r="M6" s="826"/>
      <c r="N6" s="905" t="s">
        <v>81</v>
      </c>
      <c r="O6" s="896"/>
      <c r="P6" s="896"/>
      <c r="Q6" s="896"/>
      <c r="R6" s="896"/>
      <c r="S6" s="896"/>
      <c r="T6" s="896"/>
      <c r="U6" s="896"/>
      <c r="V6" s="896"/>
      <c r="W6" s="896"/>
      <c r="X6" s="897"/>
      <c r="Y6" s="27"/>
      <c r="Z6" s="27"/>
      <c r="AA6" s="27"/>
      <c r="AB6" s="27"/>
      <c r="AC6" s="27"/>
    </row>
    <row r="7" spans="1:29" ht="23.25" customHeight="1">
      <c r="A7" s="915"/>
      <c r="B7" s="915"/>
      <c r="C7" s="878"/>
      <c r="D7" s="908"/>
      <c r="E7" s="908"/>
      <c r="F7" s="911"/>
      <c r="G7" s="915"/>
      <c r="H7" s="878"/>
      <c r="I7" s="908"/>
      <c r="J7" s="908"/>
      <c r="K7" s="908"/>
      <c r="L7" s="908"/>
      <c r="M7" s="904"/>
      <c r="N7" s="29">
        <v>15</v>
      </c>
      <c r="O7" s="30">
        <v>9</v>
      </c>
      <c r="P7" s="32">
        <v>9</v>
      </c>
      <c r="Q7" s="29">
        <v>15</v>
      </c>
      <c r="R7" s="30">
        <v>9</v>
      </c>
      <c r="S7" s="32">
        <v>9</v>
      </c>
      <c r="T7" s="29">
        <v>15</v>
      </c>
      <c r="U7" s="30">
        <v>9</v>
      </c>
      <c r="V7" s="32">
        <v>9</v>
      </c>
      <c r="W7" s="29">
        <v>15</v>
      </c>
      <c r="X7" s="32">
        <v>13</v>
      </c>
      <c r="Y7" s="27"/>
      <c r="Z7" s="27"/>
      <c r="AA7" s="27"/>
      <c r="AB7" s="27"/>
      <c r="AC7" s="27"/>
    </row>
    <row r="8" spans="1:29" ht="15.75" customHeight="1">
      <c r="A8" s="34">
        <v>1</v>
      </c>
      <c r="B8" s="35">
        <v>2</v>
      </c>
      <c r="C8" s="26">
        <v>3</v>
      </c>
      <c r="D8" s="34">
        <v>4</v>
      </c>
      <c r="E8" s="34">
        <v>5</v>
      </c>
      <c r="F8" s="34">
        <v>6</v>
      </c>
      <c r="G8" s="34">
        <v>7</v>
      </c>
      <c r="H8" s="34">
        <v>8</v>
      </c>
      <c r="I8" s="34">
        <v>9</v>
      </c>
      <c r="J8" s="34">
        <v>10</v>
      </c>
      <c r="K8" s="34">
        <v>11</v>
      </c>
      <c r="L8" s="34">
        <v>12</v>
      </c>
      <c r="M8" s="36">
        <v>13</v>
      </c>
      <c r="N8" s="29">
        <v>14</v>
      </c>
      <c r="O8" s="37">
        <v>15</v>
      </c>
      <c r="P8" s="29">
        <v>16</v>
      </c>
      <c r="Q8" s="37">
        <v>17</v>
      </c>
      <c r="R8" s="29">
        <v>18</v>
      </c>
      <c r="S8" s="37">
        <v>19</v>
      </c>
      <c r="T8" s="29">
        <v>20</v>
      </c>
      <c r="U8" s="37">
        <v>21</v>
      </c>
      <c r="V8" s="29">
        <v>22</v>
      </c>
      <c r="W8" s="37">
        <v>23</v>
      </c>
      <c r="X8" s="35">
        <v>24</v>
      </c>
      <c r="Y8" s="26">
        <v>25</v>
      </c>
      <c r="Z8" s="34">
        <v>26</v>
      </c>
      <c r="AA8" s="36">
        <v>27</v>
      </c>
      <c r="AB8" s="34">
        <v>28</v>
      </c>
      <c r="AC8" s="36">
        <v>29</v>
      </c>
    </row>
    <row r="9" spans="1:29" ht="15.75" customHeight="1">
      <c r="A9" s="933" t="s">
        <v>82</v>
      </c>
      <c r="B9" s="892"/>
      <c r="C9" s="892"/>
      <c r="D9" s="892"/>
      <c r="E9" s="892"/>
      <c r="F9" s="892"/>
      <c r="G9" s="892"/>
      <c r="H9" s="892"/>
      <c r="I9" s="892"/>
      <c r="J9" s="892"/>
      <c r="K9" s="892"/>
      <c r="L9" s="892"/>
      <c r="M9" s="892"/>
      <c r="N9" s="892"/>
      <c r="O9" s="892"/>
      <c r="P9" s="892"/>
      <c r="Q9" s="892"/>
      <c r="R9" s="892"/>
      <c r="S9" s="892"/>
      <c r="T9" s="892"/>
      <c r="U9" s="892"/>
      <c r="V9" s="892"/>
      <c r="W9" s="892"/>
      <c r="X9" s="893"/>
      <c r="Y9" s="27"/>
      <c r="Z9" s="27"/>
      <c r="AA9" s="27"/>
      <c r="AB9" s="27"/>
      <c r="AC9" s="27"/>
    </row>
    <row r="10" spans="1:29" ht="15.75" customHeight="1">
      <c r="A10" s="934" t="s">
        <v>83</v>
      </c>
      <c r="B10" s="824"/>
      <c r="C10" s="824"/>
      <c r="D10" s="824"/>
      <c r="E10" s="824"/>
      <c r="F10" s="824"/>
      <c r="G10" s="824"/>
      <c r="H10" s="824"/>
      <c r="I10" s="824"/>
      <c r="J10" s="824"/>
      <c r="K10" s="824"/>
      <c r="L10" s="824"/>
      <c r="M10" s="824"/>
      <c r="N10" s="824"/>
      <c r="O10" s="824"/>
      <c r="P10" s="824"/>
      <c r="Q10" s="824"/>
      <c r="R10" s="824"/>
      <c r="S10" s="824"/>
      <c r="T10" s="824"/>
      <c r="U10" s="824"/>
      <c r="V10" s="824"/>
      <c r="W10" s="824"/>
      <c r="X10" s="935"/>
      <c r="Y10" s="27"/>
      <c r="Z10" s="27"/>
      <c r="AA10" s="27"/>
      <c r="AB10" s="27"/>
      <c r="AC10" s="27"/>
    </row>
    <row r="11" spans="1:29" ht="15.75" customHeight="1">
      <c r="A11" s="38" t="s">
        <v>84</v>
      </c>
      <c r="B11" s="39" t="s">
        <v>85</v>
      </c>
      <c r="C11" s="40"/>
      <c r="D11" s="41"/>
      <c r="E11" s="42"/>
      <c r="F11" s="43"/>
      <c r="G11" s="44">
        <f>G12+G13+G14+G15</f>
        <v>13</v>
      </c>
      <c r="H11" s="45">
        <f t="shared" ref="H11:I11" si="0">SUM(H12:H15)</f>
        <v>390</v>
      </c>
      <c r="I11" s="46">
        <f t="shared" si="0"/>
        <v>180</v>
      </c>
      <c r="J11" s="47"/>
      <c r="K11" s="47"/>
      <c r="L11" s="47">
        <f t="shared" ref="L11:M11" si="1">SUM(L12:L15)</f>
        <v>180</v>
      </c>
      <c r="M11" s="48">
        <f t="shared" si="1"/>
        <v>210</v>
      </c>
      <c r="N11" s="20"/>
      <c r="O11" s="49"/>
      <c r="P11" s="19"/>
      <c r="Q11" s="17"/>
      <c r="R11" s="49"/>
      <c r="S11" s="19"/>
      <c r="T11" s="17"/>
      <c r="U11" s="49"/>
      <c r="V11" s="19"/>
      <c r="W11" s="17"/>
      <c r="X11" s="19"/>
      <c r="Y11" s="27"/>
      <c r="Z11" s="27"/>
      <c r="AA11" s="27"/>
      <c r="AB11" s="27"/>
      <c r="AC11" s="27"/>
    </row>
    <row r="12" spans="1:29" ht="15.75" customHeight="1">
      <c r="A12" s="50" t="s">
        <v>86</v>
      </c>
      <c r="B12" s="51" t="s">
        <v>85</v>
      </c>
      <c r="C12" s="52"/>
      <c r="D12" s="53">
        <v>1</v>
      </c>
      <c r="E12" s="54"/>
      <c r="F12" s="55"/>
      <c r="G12" s="56">
        <v>3</v>
      </c>
      <c r="H12" s="57">
        <f t="shared" ref="H12:H15" si="2">G12*30</f>
        <v>90</v>
      </c>
      <c r="I12" s="21">
        <f t="shared" ref="I12:I15" si="3">J12+K12+L12</f>
        <v>45</v>
      </c>
      <c r="J12" s="22"/>
      <c r="K12" s="22"/>
      <c r="L12" s="22">
        <v>45</v>
      </c>
      <c r="M12" s="23">
        <f t="shared" ref="M12:M15" si="4">H12-I12</f>
        <v>45</v>
      </c>
      <c r="N12" s="25">
        <v>3</v>
      </c>
      <c r="O12" s="58"/>
      <c r="P12" s="23"/>
      <c r="Q12" s="21"/>
      <c r="R12" s="58"/>
      <c r="S12" s="23"/>
      <c r="T12" s="21"/>
      <c r="U12" s="58"/>
      <c r="V12" s="23"/>
      <c r="W12" s="21"/>
      <c r="X12" s="23"/>
      <c r="Y12" s="27"/>
      <c r="Z12" s="27"/>
      <c r="AA12" s="27"/>
      <c r="AB12" s="27"/>
      <c r="AC12" s="27"/>
    </row>
    <row r="13" spans="1:29" ht="15.75" customHeight="1">
      <c r="A13" s="50" t="s">
        <v>87</v>
      </c>
      <c r="B13" s="51" t="s">
        <v>85</v>
      </c>
      <c r="C13" s="52"/>
      <c r="D13" s="53">
        <v>2</v>
      </c>
      <c r="E13" s="54"/>
      <c r="F13" s="55"/>
      <c r="G13" s="56">
        <v>3</v>
      </c>
      <c r="H13" s="57">
        <f t="shared" si="2"/>
        <v>90</v>
      </c>
      <c r="I13" s="21">
        <f t="shared" si="3"/>
        <v>36</v>
      </c>
      <c r="J13" s="22"/>
      <c r="K13" s="22"/>
      <c r="L13" s="22">
        <v>36</v>
      </c>
      <c r="M13" s="23">
        <f t="shared" si="4"/>
        <v>54</v>
      </c>
      <c r="N13" s="25"/>
      <c r="O13" s="58">
        <v>2</v>
      </c>
      <c r="P13" s="23">
        <v>2</v>
      </c>
      <c r="Q13" s="21"/>
      <c r="R13" s="58"/>
      <c r="S13" s="23"/>
      <c r="T13" s="21"/>
      <c r="U13" s="58"/>
      <c r="V13" s="23"/>
      <c r="W13" s="21"/>
      <c r="X13" s="23"/>
      <c r="Y13" s="27"/>
      <c r="Z13" s="27"/>
      <c r="AA13" s="27"/>
      <c r="AB13" s="27"/>
      <c r="AC13" s="27"/>
    </row>
    <row r="14" spans="1:29" ht="15.75" customHeight="1">
      <c r="A14" s="50" t="s">
        <v>88</v>
      </c>
      <c r="B14" s="51" t="s">
        <v>85</v>
      </c>
      <c r="C14" s="52"/>
      <c r="D14" s="53">
        <v>3</v>
      </c>
      <c r="E14" s="59"/>
      <c r="F14" s="55"/>
      <c r="G14" s="56">
        <v>3</v>
      </c>
      <c r="H14" s="57">
        <f t="shared" si="2"/>
        <v>90</v>
      </c>
      <c r="I14" s="21">
        <f t="shared" si="3"/>
        <v>45</v>
      </c>
      <c r="J14" s="22"/>
      <c r="K14" s="22"/>
      <c r="L14" s="22">
        <v>45</v>
      </c>
      <c r="M14" s="23">
        <f t="shared" si="4"/>
        <v>45</v>
      </c>
      <c r="N14" s="25"/>
      <c r="O14" s="58"/>
      <c r="P14" s="23"/>
      <c r="Q14" s="21">
        <v>3</v>
      </c>
      <c r="R14" s="58"/>
      <c r="S14" s="23"/>
      <c r="T14" s="21"/>
      <c r="U14" s="58"/>
      <c r="V14" s="23"/>
      <c r="W14" s="60"/>
      <c r="X14" s="61"/>
      <c r="Y14" s="27"/>
      <c r="Z14" s="27"/>
      <c r="AA14" s="27"/>
      <c r="AB14" s="27"/>
      <c r="AC14" s="27"/>
    </row>
    <row r="15" spans="1:29" ht="15.75" customHeight="1">
      <c r="A15" s="50" t="s">
        <v>89</v>
      </c>
      <c r="B15" s="51" t="s">
        <v>85</v>
      </c>
      <c r="C15" s="52"/>
      <c r="D15" s="62" t="s">
        <v>90</v>
      </c>
      <c r="E15" s="62"/>
      <c r="F15" s="55"/>
      <c r="G15" s="56">
        <v>4</v>
      </c>
      <c r="H15" s="57">
        <f t="shared" si="2"/>
        <v>120</v>
      </c>
      <c r="I15" s="21">
        <f t="shared" si="3"/>
        <v>54</v>
      </c>
      <c r="J15" s="22"/>
      <c r="K15" s="22"/>
      <c r="L15" s="22">
        <v>54</v>
      </c>
      <c r="M15" s="23">
        <f t="shared" si="4"/>
        <v>66</v>
      </c>
      <c r="N15" s="25"/>
      <c r="O15" s="58"/>
      <c r="P15" s="23"/>
      <c r="Q15" s="21"/>
      <c r="R15" s="58">
        <v>3</v>
      </c>
      <c r="S15" s="23">
        <v>3</v>
      </c>
      <c r="T15" s="21"/>
      <c r="U15" s="58"/>
      <c r="V15" s="23"/>
      <c r="W15" s="21"/>
      <c r="X15" s="23"/>
      <c r="Y15" s="27"/>
      <c r="Z15" s="27"/>
      <c r="AA15" s="27"/>
      <c r="AB15" s="27"/>
      <c r="AC15" s="27"/>
    </row>
    <row r="16" spans="1:29" ht="15.75" customHeight="1">
      <c r="A16" s="63" t="s">
        <v>91</v>
      </c>
      <c r="B16" s="64" t="s">
        <v>92</v>
      </c>
      <c r="C16" s="52"/>
      <c r="D16" s="62"/>
      <c r="E16" s="62"/>
      <c r="F16" s="55"/>
      <c r="G16" s="65">
        <f>G17+G18+G19+G20</f>
        <v>13.5</v>
      </c>
      <c r="H16" s="66">
        <f t="shared" ref="H16:J16" si="5">SUM(H17:H21)</f>
        <v>405</v>
      </c>
      <c r="I16" s="67">
        <f t="shared" si="5"/>
        <v>264</v>
      </c>
      <c r="J16" s="68">
        <f t="shared" si="5"/>
        <v>0</v>
      </c>
      <c r="K16" s="68"/>
      <c r="L16" s="68">
        <f t="shared" ref="L16:M16" si="6">SUM(L17:L21)</f>
        <v>264</v>
      </c>
      <c r="M16" s="69">
        <f t="shared" si="6"/>
        <v>141</v>
      </c>
      <c r="N16" s="25"/>
      <c r="O16" s="58"/>
      <c r="P16" s="23"/>
      <c r="Q16" s="21"/>
      <c r="R16" s="58"/>
      <c r="S16" s="23"/>
      <c r="T16" s="21"/>
      <c r="U16" s="58"/>
      <c r="V16" s="23"/>
      <c r="W16" s="21"/>
      <c r="X16" s="23"/>
      <c r="Y16" s="27"/>
      <c r="Z16" s="27"/>
      <c r="AA16" s="27"/>
      <c r="AB16" s="27"/>
      <c r="AC16" s="27"/>
    </row>
    <row r="17" spans="1:29" ht="15.75" customHeight="1">
      <c r="A17" s="70" t="s">
        <v>93</v>
      </c>
      <c r="B17" s="71" t="s">
        <v>92</v>
      </c>
      <c r="C17" s="52"/>
      <c r="D17" s="53">
        <v>1</v>
      </c>
      <c r="E17" s="72"/>
      <c r="F17" s="73"/>
      <c r="G17" s="56">
        <v>3</v>
      </c>
      <c r="H17" s="57">
        <f t="shared" ref="H17:H20" si="7">G17*30</f>
        <v>90</v>
      </c>
      <c r="I17" s="21">
        <f t="shared" ref="I17:I20" si="8">J17+K17+L17</f>
        <v>60</v>
      </c>
      <c r="J17" s="22"/>
      <c r="K17" s="22"/>
      <c r="L17" s="22">
        <v>60</v>
      </c>
      <c r="M17" s="74">
        <f t="shared" ref="M17:M32" si="9">H17-I17</f>
        <v>30</v>
      </c>
      <c r="N17" s="25">
        <v>4</v>
      </c>
      <c r="O17" s="58"/>
      <c r="P17" s="23"/>
      <c r="Q17" s="21"/>
      <c r="R17" s="58"/>
      <c r="S17" s="23"/>
      <c r="T17" s="75"/>
      <c r="U17" s="76"/>
      <c r="V17" s="77"/>
      <c r="W17" s="75"/>
      <c r="X17" s="77"/>
      <c r="Y17" s="78"/>
      <c r="Z17" s="78"/>
      <c r="AA17" s="78"/>
      <c r="AB17" s="78"/>
      <c r="AC17" s="78"/>
    </row>
    <row r="18" spans="1:29" ht="15.75" customHeight="1">
      <c r="A18" s="70" t="s">
        <v>94</v>
      </c>
      <c r="B18" s="71" t="s">
        <v>92</v>
      </c>
      <c r="C18" s="52"/>
      <c r="D18" s="53" t="s">
        <v>95</v>
      </c>
      <c r="E18" s="72"/>
      <c r="F18" s="73"/>
      <c r="G18" s="56">
        <v>3.5</v>
      </c>
      <c r="H18" s="57">
        <f t="shared" si="7"/>
        <v>105</v>
      </c>
      <c r="I18" s="21">
        <f t="shared" si="8"/>
        <v>72</v>
      </c>
      <c r="J18" s="22"/>
      <c r="K18" s="22"/>
      <c r="L18" s="22">
        <v>72</v>
      </c>
      <c r="M18" s="74">
        <f t="shared" si="9"/>
        <v>33</v>
      </c>
      <c r="N18" s="25"/>
      <c r="O18" s="58">
        <v>4</v>
      </c>
      <c r="P18" s="23">
        <v>4</v>
      </c>
      <c r="Q18" s="21"/>
      <c r="R18" s="58"/>
      <c r="S18" s="23"/>
      <c r="T18" s="75"/>
      <c r="U18" s="76"/>
      <c r="V18" s="77"/>
      <c r="W18" s="75"/>
      <c r="X18" s="77"/>
      <c r="Y18" s="78"/>
      <c r="Z18" s="78"/>
      <c r="AA18" s="78"/>
      <c r="AB18" s="78"/>
      <c r="AC18" s="78"/>
    </row>
    <row r="19" spans="1:29" ht="15.75" customHeight="1">
      <c r="A19" s="70" t="s">
        <v>96</v>
      </c>
      <c r="B19" s="71" t="s">
        <v>92</v>
      </c>
      <c r="C19" s="52"/>
      <c r="D19" s="53">
        <v>3</v>
      </c>
      <c r="E19" s="62"/>
      <c r="F19" s="73"/>
      <c r="G19" s="56">
        <v>3</v>
      </c>
      <c r="H19" s="57">
        <f t="shared" si="7"/>
        <v>90</v>
      </c>
      <c r="I19" s="21">
        <f t="shared" si="8"/>
        <v>60</v>
      </c>
      <c r="J19" s="22"/>
      <c r="K19" s="22"/>
      <c r="L19" s="22">
        <v>60</v>
      </c>
      <c r="M19" s="74">
        <f t="shared" si="9"/>
        <v>30</v>
      </c>
      <c r="N19" s="25"/>
      <c r="O19" s="58"/>
      <c r="P19" s="23"/>
      <c r="Q19" s="21">
        <v>4</v>
      </c>
      <c r="R19" s="58"/>
      <c r="S19" s="23"/>
      <c r="T19" s="75"/>
      <c r="U19" s="76"/>
      <c r="V19" s="77"/>
      <c r="W19" s="75"/>
      <c r="X19" s="77"/>
      <c r="Y19" s="78"/>
      <c r="Z19" s="78"/>
      <c r="AA19" s="78"/>
      <c r="AB19" s="78"/>
      <c r="AC19" s="78"/>
    </row>
    <row r="20" spans="1:29" ht="15.75" customHeight="1">
      <c r="A20" s="70" t="s">
        <v>97</v>
      </c>
      <c r="B20" s="71" t="s">
        <v>92</v>
      </c>
      <c r="C20" s="52"/>
      <c r="D20" s="53" t="s">
        <v>90</v>
      </c>
      <c r="E20" s="62"/>
      <c r="F20" s="73"/>
      <c r="G20" s="56">
        <v>4</v>
      </c>
      <c r="H20" s="57">
        <f t="shared" si="7"/>
        <v>120</v>
      </c>
      <c r="I20" s="21">
        <f t="shared" si="8"/>
        <v>72</v>
      </c>
      <c r="J20" s="22"/>
      <c r="K20" s="22"/>
      <c r="L20" s="22">
        <v>72</v>
      </c>
      <c r="M20" s="74">
        <f t="shared" si="9"/>
        <v>48</v>
      </c>
      <c r="N20" s="25"/>
      <c r="O20" s="58"/>
      <c r="P20" s="23"/>
      <c r="Q20" s="21"/>
      <c r="R20" s="58">
        <v>4</v>
      </c>
      <c r="S20" s="23">
        <v>4</v>
      </c>
      <c r="T20" s="75"/>
      <c r="U20" s="76"/>
      <c r="V20" s="77"/>
      <c r="W20" s="75"/>
      <c r="X20" s="77"/>
      <c r="Y20" s="78"/>
      <c r="Z20" s="78"/>
      <c r="AA20" s="78"/>
      <c r="AB20" s="78"/>
      <c r="AC20" s="78"/>
    </row>
    <row r="21" spans="1:29" ht="15.75" customHeight="1">
      <c r="A21" s="70" t="s">
        <v>98</v>
      </c>
      <c r="B21" s="71" t="s">
        <v>92</v>
      </c>
      <c r="C21" s="52"/>
      <c r="D21" s="72" t="s">
        <v>99</v>
      </c>
      <c r="E21" s="62"/>
      <c r="F21" s="73"/>
      <c r="G21" s="56"/>
      <c r="H21" s="57"/>
      <c r="I21" s="79"/>
      <c r="J21" s="22"/>
      <c r="K21" s="22"/>
      <c r="L21" s="22"/>
      <c r="M21" s="74">
        <f t="shared" si="9"/>
        <v>0</v>
      </c>
      <c r="N21" s="25"/>
      <c r="O21" s="58"/>
      <c r="P21" s="23"/>
      <c r="Q21" s="21"/>
      <c r="R21" s="58"/>
      <c r="S21" s="23"/>
      <c r="T21" s="80" t="s">
        <v>100</v>
      </c>
      <c r="U21" s="81" t="s">
        <v>100</v>
      </c>
      <c r="V21" s="82" t="s">
        <v>100</v>
      </c>
      <c r="W21" s="80" t="s">
        <v>100</v>
      </c>
      <c r="X21" s="77"/>
      <c r="Y21" s="78"/>
      <c r="Z21" s="78"/>
      <c r="AA21" s="78"/>
      <c r="AB21" s="78"/>
      <c r="AC21" s="78"/>
    </row>
    <row r="22" spans="1:29" ht="15.75" customHeight="1">
      <c r="A22" s="63" t="s">
        <v>101</v>
      </c>
      <c r="B22" s="83" t="s">
        <v>102</v>
      </c>
      <c r="C22" s="52"/>
      <c r="D22" s="62" t="s">
        <v>103</v>
      </c>
      <c r="E22" s="59"/>
      <c r="F22" s="84"/>
      <c r="G22" s="85">
        <v>1</v>
      </c>
      <c r="H22" s="86">
        <f t="shared" ref="H22:H32" si="10">G22*30</f>
        <v>30</v>
      </c>
      <c r="I22" s="52">
        <f t="shared" ref="I22:I25" si="11">J22+L22</f>
        <v>15</v>
      </c>
      <c r="J22" s="53">
        <v>8</v>
      </c>
      <c r="K22" s="53"/>
      <c r="L22" s="53">
        <v>7</v>
      </c>
      <c r="M22" s="87">
        <f t="shared" si="9"/>
        <v>15</v>
      </c>
      <c r="N22" s="25">
        <v>1</v>
      </c>
      <c r="O22" s="58"/>
      <c r="P22" s="23"/>
      <c r="Q22" s="21"/>
      <c r="R22" s="58"/>
      <c r="S22" s="23"/>
      <c r="T22" s="21"/>
      <c r="U22" s="58"/>
      <c r="V22" s="23"/>
      <c r="W22" s="21"/>
      <c r="X22" s="88"/>
      <c r="Y22" s="27"/>
      <c r="Z22" s="27"/>
      <c r="AA22" s="27"/>
      <c r="AB22" s="27"/>
      <c r="AC22" s="27"/>
    </row>
    <row r="23" spans="1:29" ht="15.75" customHeight="1">
      <c r="A23" s="63" t="s">
        <v>104</v>
      </c>
      <c r="B23" s="89" t="s">
        <v>105</v>
      </c>
      <c r="C23" s="52">
        <v>1</v>
      </c>
      <c r="D23" s="62"/>
      <c r="E23" s="59"/>
      <c r="F23" s="84"/>
      <c r="G23" s="85">
        <v>7</v>
      </c>
      <c r="H23" s="86">
        <f t="shared" si="10"/>
        <v>210</v>
      </c>
      <c r="I23" s="52">
        <f t="shared" si="11"/>
        <v>75</v>
      </c>
      <c r="J23" s="53">
        <v>45</v>
      </c>
      <c r="K23" s="53"/>
      <c r="L23" s="53">
        <v>30</v>
      </c>
      <c r="M23" s="87">
        <f t="shared" si="9"/>
        <v>135</v>
      </c>
      <c r="N23" s="25">
        <v>5</v>
      </c>
      <c r="O23" s="58"/>
      <c r="P23" s="23"/>
      <c r="Q23" s="21"/>
      <c r="R23" s="58"/>
      <c r="S23" s="23"/>
      <c r="T23" s="21"/>
      <c r="U23" s="58"/>
      <c r="V23" s="23"/>
      <c r="W23" s="21"/>
      <c r="X23" s="88"/>
      <c r="Y23" s="27"/>
      <c r="Z23" s="27"/>
      <c r="AA23" s="27"/>
      <c r="AB23" s="27"/>
      <c r="AC23" s="27"/>
    </row>
    <row r="24" spans="1:29" ht="15.75" customHeight="1">
      <c r="A24" s="63" t="s">
        <v>106</v>
      </c>
      <c r="B24" s="89" t="s">
        <v>107</v>
      </c>
      <c r="C24" s="52"/>
      <c r="D24" s="53" t="s">
        <v>95</v>
      </c>
      <c r="E24" s="54"/>
      <c r="F24" s="90"/>
      <c r="G24" s="85">
        <v>3</v>
      </c>
      <c r="H24" s="86">
        <f t="shared" si="10"/>
        <v>90</v>
      </c>
      <c r="I24" s="52">
        <f t="shared" si="11"/>
        <v>36</v>
      </c>
      <c r="J24" s="53">
        <v>18</v>
      </c>
      <c r="K24" s="53"/>
      <c r="L24" s="53">
        <v>18</v>
      </c>
      <c r="M24" s="87">
        <f t="shared" si="9"/>
        <v>54</v>
      </c>
      <c r="N24" s="25"/>
      <c r="O24" s="58">
        <v>2</v>
      </c>
      <c r="P24" s="88">
        <v>2</v>
      </c>
      <c r="Q24" s="21"/>
      <c r="R24" s="58"/>
      <c r="S24" s="23"/>
      <c r="T24" s="21"/>
      <c r="U24" s="58"/>
      <c r="V24" s="23"/>
      <c r="W24" s="21"/>
      <c r="X24" s="23"/>
      <c r="Y24" s="27"/>
      <c r="Z24" s="27"/>
      <c r="AA24" s="27"/>
      <c r="AB24" s="27"/>
      <c r="AC24" s="27"/>
    </row>
    <row r="25" spans="1:29" ht="15.75" customHeight="1">
      <c r="A25" s="63" t="s">
        <v>108</v>
      </c>
      <c r="B25" s="89" t="s">
        <v>109</v>
      </c>
      <c r="C25" s="52">
        <v>2</v>
      </c>
      <c r="D25" s="53"/>
      <c r="E25" s="54"/>
      <c r="F25" s="90"/>
      <c r="G25" s="85">
        <v>4</v>
      </c>
      <c r="H25" s="86">
        <f t="shared" si="10"/>
        <v>120</v>
      </c>
      <c r="I25" s="52">
        <f t="shared" si="11"/>
        <v>54</v>
      </c>
      <c r="J25" s="53">
        <v>18</v>
      </c>
      <c r="K25" s="53"/>
      <c r="L25" s="53">
        <v>36</v>
      </c>
      <c r="M25" s="87">
        <f t="shared" si="9"/>
        <v>66</v>
      </c>
      <c r="N25" s="25"/>
      <c r="O25" s="58">
        <v>3</v>
      </c>
      <c r="P25" s="88">
        <v>3</v>
      </c>
      <c r="Q25" s="21"/>
      <c r="R25" s="58"/>
      <c r="S25" s="23"/>
      <c r="T25" s="21"/>
      <c r="U25" s="58"/>
      <c r="V25" s="23"/>
      <c r="W25" s="21"/>
      <c r="X25" s="23"/>
      <c r="Y25" s="27"/>
      <c r="Z25" s="27"/>
      <c r="AA25" s="27"/>
      <c r="AB25" s="27"/>
      <c r="AC25" s="27"/>
    </row>
    <row r="26" spans="1:29" ht="15.75" customHeight="1">
      <c r="A26" s="63" t="s">
        <v>110</v>
      </c>
      <c r="B26" s="89" t="s">
        <v>111</v>
      </c>
      <c r="C26" s="52">
        <v>1</v>
      </c>
      <c r="D26" s="53"/>
      <c r="E26" s="54"/>
      <c r="F26" s="90"/>
      <c r="G26" s="85">
        <v>6</v>
      </c>
      <c r="H26" s="86">
        <f t="shared" si="10"/>
        <v>180</v>
      </c>
      <c r="I26" s="52">
        <f t="shared" ref="I26:I32" si="12">J26+K26+L26</f>
        <v>75</v>
      </c>
      <c r="J26" s="53">
        <v>30</v>
      </c>
      <c r="K26" s="53"/>
      <c r="L26" s="53">
        <v>45</v>
      </c>
      <c r="M26" s="87">
        <f t="shared" si="9"/>
        <v>105</v>
      </c>
      <c r="N26" s="25">
        <v>5</v>
      </c>
      <c r="O26" s="58"/>
      <c r="P26" s="61"/>
      <c r="Q26" s="21"/>
      <c r="R26" s="58"/>
      <c r="S26" s="23"/>
      <c r="T26" s="21"/>
      <c r="U26" s="58"/>
      <c r="V26" s="23"/>
      <c r="W26" s="21"/>
      <c r="X26" s="23"/>
      <c r="Y26" s="91"/>
      <c r="Z26" s="91"/>
      <c r="AA26" s="91"/>
      <c r="AB26" s="91"/>
      <c r="AC26" s="91"/>
    </row>
    <row r="27" spans="1:29" ht="15.75" customHeight="1">
      <c r="A27" s="63" t="s">
        <v>112</v>
      </c>
      <c r="B27" s="92" t="s">
        <v>113</v>
      </c>
      <c r="C27" s="93">
        <v>2</v>
      </c>
      <c r="D27" s="53"/>
      <c r="E27" s="54"/>
      <c r="F27" s="87"/>
      <c r="G27" s="85">
        <v>6</v>
      </c>
      <c r="H27" s="86">
        <f t="shared" si="10"/>
        <v>180</v>
      </c>
      <c r="I27" s="52">
        <f t="shared" si="12"/>
        <v>72</v>
      </c>
      <c r="J27" s="53">
        <v>36</v>
      </c>
      <c r="K27" s="53">
        <v>18</v>
      </c>
      <c r="L27" s="53">
        <v>18</v>
      </c>
      <c r="M27" s="87">
        <f t="shared" si="9"/>
        <v>108</v>
      </c>
      <c r="N27" s="25"/>
      <c r="O27" s="58">
        <v>4</v>
      </c>
      <c r="P27" s="23">
        <v>4</v>
      </c>
      <c r="Q27" s="21"/>
      <c r="R27" s="58"/>
      <c r="S27" s="23"/>
      <c r="T27" s="21"/>
      <c r="U27" s="58"/>
      <c r="V27" s="23"/>
      <c r="W27" s="21"/>
      <c r="X27" s="23"/>
      <c r="Y27" s="27"/>
      <c r="Z27" s="27"/>
      <c r="AA27" s="27"/>
      <c r="AB27" s="27"/>
      <c r="AC27" s="27"/>
    </row>
    <row r="28" spans="1:29" ht="15.75" customHeight="1">
      <c r="A28" s="94" t="s">
        <v>114</v>
      </c>
      <c r="B28" s="92" t="s">
        <v>115</v>
      </c>
      <c r="C28" s="93"/>
      <c r="D28" s="53" t="s">
        <v>116</v>
      </c>
      <c r="E28" s="53"/>
      <c r="F28" s="87"/>
      <c r="G28" s="95">
        <v>5</v>
      </c>
      <c r="H28" s="86">
        <f t="shared" si="10"/>
        <v>150</v>
      </c>
      <c r="I28" s="52">
        <f t="shared" si="12"/>
        <v>60</v>
      </c>
      <c r="J28" s="53">
        <v>15</v>
      </c>
      <c r="K28" s="53">
        <v>45</v>
      </c>
      <c r="L28" s="53"/>
      <c r="M28" s="87">
        <f t="shared" si="9"/>
        <v>90</v>
      </c>
      <c r="N28" s="25">
        <v>4</v>
      </c>
      <c r="O28" s="58"/>
      <c r="P28" s="23"/>
      <c r="Q28" s="21"/>
      <c r="R28" s="58"/>
      <c r="S28" s="23"/>
      <c r="T28" s="21"/>
      <c r="U28" s="58"/>
      <c r="V28" s="23"/>
      <c r="W28" s="21"/>
      <c r="X28" s="23"/>
      <c r="Y28" s="27"/>
      <c r="Z28" s="27"/>
      <c r="AA28" s="27"/>
      <c r="AB28" s="27"/>
      <c r="AC28" s="27"/>
    </row>
    <row r="29" spans="1:29" ht="15.75" customHeight="1">
      <c r="A29" s="94" t="s">
        <v>117</v>
      </c>
      <c r="B29" s="92" t="s">
        <v>118</v>
      </c>
      <c r="C29" s="93">
        <v>1</v>
      </c>
      <c r="D29" s="53"/>
      <c r="E29" s="53"/>
      <c r="F29" s="87"/>
      <c r="G29" s="95">
        <v>5</v>
      </c>
      <c r="H29" s="86">
        <f t="shared" si="10"/>
        <v>150</v>
      </c>
      <c r="I29" s="52">
        <f t="shared" si="12"/>
        <v>60</v>
      </c>
      <c r="J29" s="53">
        <v>30</v>
      </c>
      <c r="K29" s="53"/>
      <c r="L29" s="53">
        <v>30</v>
      </c>
      <c r="M29" s="87">
        <f t="shared" si="9"/>
        <v>90</v>
      </c>
      <c r="N29" s="25">
        <v>4</v>
      </c>
      <c r="O29" s="58"/>
      <c r="P29" s="23"/>
      <c r="Q29" s="21"/>
      <c r="R29" s="58"/>
      <c r="S29" s="23"/>
      <c r="T29" s="21"/>
      <c r="U29" s="58"/>
      <c r="V29" s="23"/>
      <c r="W29" s="21"/>
      <c r="X29" s="23"/>
      <c r="Y29" s="27"/>
      <c r="Z29" s="27"/>
      <c r="AA29" s="27"/>
      <c r="AB29" s="27"/>
      <c r="AC29" s="27"/>
    </row>
    <row r="30" spans="1:29" ht="15.75" customHeight="1">
      <c r="A30" s="94" t="s">
        <v>119</v>
      </c>
      <c r="B30" s="92" t="s">
        <v>120</v>
      </c>
      <c r="C30" s="93">
        <v>2</v>
      </c>
      <c r="D30" s="53"/>
      <c r="E30" s="53"/>
      <c r="F30" s="87"/>
      <c r="G30" s="95">
        <v>6</v>
      </c>
      <c r="H30" s="86">
        <f t="shared" si="10"/>
        <v>180</v>
      </c>
      <c r="I30" s="52">
        <f t="shared" si="12"/>
        <v>72</v>
      </c>
      <c r="J30" s="53">
        <v>36</v>
      </c>
      <c r="K30" s="53"/>
      <c r="L30" s="53">
        <v>36</v>
      </c>
      <c r="M30" s="87">
        <f t="shared" si="9"/>
        <v>108</v>
      </c>
      <c r="N30" s="25"/>
      <c r="O30" s="58">
        <v>4</v>
      </c>
      <c r="P30" s="23">
        <v>4</v>
      </c>
      <c r="Q30" s="21"/>
      <c r="R30" s="58"/>
      <c r="S30" s="23"/>
      <c r="T30" s="21"/>
      <c r="U30" s="58"/>
      <c r="V30" s="23"/>
      <c r="W30" s="21"/>
      <c r="X30" s="23"/>
      <c r="Y30" s="27"/>
      <c r="Z30" s="27"/>
      <c r="AA30" s="27"/>
      <c r="AB30" s="27"/>
      <c r="AC30" s="27"/>
    </row>
    <row r="31" spans="1:29" ht="15.75" customHeight="1">
      <c r="A31" s="94" t="s">
        <v>121</v>
      </c>
      <c r="B31" s="96" t="s">
        <v>122</v>
      </c>
      <c r="C31" s="97">
        <v>3</v>
      </c>
      <c r="D31" s="98"/>
      <c r="E31" s="98"/>
      <c r="F31" s="99"/>
      <c r="G31" s="95">
        <v>5</v>
      </c>
      <c r="H31" s="100">
        <f t="shared" si="10"/>
        <v>150</v>
      </c>
      <c r="I31" s="52">
        <f t="shared" si="12"/>
        <v>60</v>
      </c>
      <c r="J31" s="53">
        <v>30</v>
      </c>
      <c r="K31" s="53"/>
      <c r="L31" s="53">
        <v>30</v>
      </c>
      <c r="M31" s="87">
        <f t="shared" si="9"/>
        <v>90</v>
      </c>
      <c r="N31" s="101"/>
      <c r="O31" s="102"/>
      <c r="P31" s="103"/>
      <c r="Q31" s="104">
        <v>4</v>
      </c>
      <c r="R31" s="102"/>
      <c r="S31" s="103"/>
      <c r="T31" s="104"/>
      <c r="U31" s="102"/>
      <c r="V31" s="103"/>
      <c r="W31" s="104"/>
      <c r="X31" s="103"/>
      <c r="Y31" s="27"/>
      <c r="Z31" s="27"/>
      <c r="AA31" s="27"/>
      <c r="AB31" s="27"/>
      <c r="AC31" s="27"/>
    </row>
    <row r="32" spans="1:29" ht="15.75" customHeight="1">
      <c r="A32" s="63" t="s">
        <v>123</v>
      </c>
      <c r="B32" s="105" t="s">
        <v>124</v>
      </c>
      <c r="C32" s="106"/>
      <c r="D32" s="107" t="s">
        <v>125</v>
      </c>
      <c r="E32" s="107"/>
      <c r="F32" s="108"/>
      <c r="G32" s="109">
        <v>3</v>
      </c>
      <c r="H32" s="110">
        <f t="shared" si="10"/>
        <v>90</v>
      </c>
      <c r="I32" s="111">
        <f t="shared" si="12"/>
        <v>30</v>
      </c>
      <c r="J32" s="107">
        <v>15</v>
      </c>
      <c r="K32" s="107"/>
      <c r="L32" s="107">
        <v>15</v>
      </c>
      <c r="M32" s="108">
        <f t="shared" si="9"/>
        <v>60</v>
      </c>
      <c r="N32" s="101"/>
      <c r="O32" s="102"/>
      <c r="P32" s="103"/>
      <c r="Q32" s="104"/>
      <c r="R32" s="102"/>
      <c r="S32" s="103"/>
      <c r="T32" s="104"/>
      <c r="U32" s="102"/>
      <c r="V32" s="103"/>
      <c r="W32" s="104">
        <v>2</v>
      </c>
      <c r="X32" s="103"/>
      <c r="Y32" s="27"/>
      <c r="Z32" s="27"/>
      <c r="AA32" s="27"/>
      <c r="AB32" s="27"/>
      <c r="AC32" s="27"/>
    </row>
    <row r="33" spans="1:29" ht="15.75" customHeight="1">
      <c r="A33" s="891" t="s">
        <v>126</v>
      </c>
      <c r="B33" s="893"/>
      <c r="C33" s="113"/>
      <c r="D33" s="114"/>
      <c r="E33" s="112"/>
      <c r="F33" s="112"/>
      <c r="G33" s="115">
        <f t="shared" ref="G33:M33" si="13">SUM(G22:G32)+G16+G11</f>
        <v>77.5</v>
      </c>
      <c r="H33" s="116">
        <f t="shared" si="13"/>
        <v>2325</v>
      </c>
      <c r="I33" s="117">
        <f t="shared" si="13"/>
        <v>1053</v>
      </c>
      <c r="J33" s="117">
        <f t="shared" si="13"/>
        <v>281</v>
      </c>
      <c r="K33" s="117">
        <f t="shared" si="13"/>
        <v>63</v>
      </c>
      <c r="L33" s="117">
        <f t="shared" si="13"/>
        <v>709</v>
      </c>
      <c r="M33" s="117">
        <f t="shared" si="13"/>
        <v>1272</v>
      </c>
      <c r="N33" s="116">
        <f t="shared" ref="N33:AC33" si="14">SUM(N11:N32)</f>
        <v>26</v>
      </c>
      <c r="O33" s="116">
        <f t="shared" si="14"/>
        <v>19</v>
      </c>
      <c r="P33" s="116">
        <f t="shared" si="14"/>
        <v>19</v>
      </c>
      <c r="Q33" s="116">
        <f t="shared" si="14"/>
        <v>11</v>
      </c>
      <c r="R33" s="116">
        <f t="shared" si="14"/>
        <v>7</v>
      </c>
      <c r="S33" s="116">
        <f t="shared" si="14"/>
        <v>7</v>
      </c>
      <c r="T33" s="116">
        <f t="shared" si="14"/>
        <v>0</v>
      </c>
      <c r="U33" s="116">
        <f t="shared" si="14"/>
        <v>0</v>
      </c>
      <c r="V33" s="116">
        <f t="shared" si="14"/>
        <v>0</v>
      </c>
      <c r="W33" s="116">
        <f t="shared" si="14"/>
        <v>2</v>
      </c>
      <c r="X33" s="116">
        <f t="shared" si="14"/>
        <v>0</v>
      </c>
      <c r="Y33" s="118">
        <f t="shared" si="14"/>
        <v>0</v>
      </c>
      <c r="Z33" s="116">
        <f t="shared" si="14"/>
        <v>0</v>
      </c>
      <c r="AA33" s="116">
        <f t="shared" si="14"/>
        <v>0</v>
      </c>
      <c r="AB33" s="116">
        <f t="shared" si="14"/>
        <v>0</v>
      </c>
      <c r="AC33" s="116">
        <f t="shared" si="14"/>
        <v>0</v>
      </c>
    </row>
    <row r="34" spans="1:29" ht="16.5" customHeight="1">
      <c r="A34" s="936" t="s">
        <v>127</v>
      </c>
      <c r="B34" s="824"/>
      <c r="C34" s="824"/>
      <c r="D34" s="824"/>
      <c r="E34" s="824"/>
      <c r="F34" s="824"/>
      <c r="G34" s="824"/>
      <c r="H34" s="824"/>
      <c r="I34" s="824"/>
      <c r="J34" s="824"/>
      <c r="K34" s="824"/>
      <c r="L34" s="824"/>
      <c r="M34" s="824"/>
      <c r="N34" s="824"/>
      <c r="O34" s="824"/>
      <c r="P34" s="824"/>
      <c r="Q34" s="824"/>
      <c r="R34" s="824"/>
      <c r="S34" s="824"/>
      <c r="T34" s="824"/>
      <c r="U34" s="824"/>
      <c r="V34" s="824"/>
      <c r="W34" s="824"/>
      <c r="X34" s="935"/>
      <c r="Y34" s="78"/>
      <c r="Z34" s="78"/>
      <c r="AA34" s="78"/>
      <c r="AB34" s="78"/>
      <c r="AC34" s="78"/>
    </row>
    <row r="35" spans="1:29" ht="16.5" customHeight="1">
      <c r="A35" s="119" t="s">
        <v>128</v>
      </c>
      <c r="B35" s="120" t="s">
        <v>129</v>
      </c>
      <c r="C35" s="121" t="s">
        <v>130</v>
      </c>
      <c r="D35" s="122"/>
      <c r="E35" s="122"/>
      <c r="F35" s="123"/>
      <c r="G35" s="124">
        <v>6</v>
      </c>
      <c r="H35" s="45">
        <f t="shared" ref="H35:H39" si="15">G35*30</f>
        <v>180</v>
      </c>
      <c r="I35" s="125">
        <f>J35+K35+L35</f>
        <v>60</v>
      </c>
      <c r="J35" s="47">
        <v>30</v>
      </c>
      <c r="K35" s="47"/>
      <c r="L35" s="47">
        <v>30</v>
      </c>
      <c r="M35" s="126">
        <f t="shared" ref="M35:M39" si="16">H35-I35</f>
        <v>120</v>
      </c>
      <c r="N35" s="127"/>
      <c r="O35" s="128"/>
      <c r="P35" s="129"/>
      <c r="Q35" s="17">
        <v>4</v>
      </c>
      <c r="R35" s="49"/>
      <c r="S35" s="129"/>
      <c r="T35" s="40"/>
      <c r="U35" s="128"/>
      <c r="V35" s="129"/>
      <c r="W35" s="127"/>
      <c r="X35" s="129"/>
      <c r="Y35" s="78"/>
      <c r="Z35" s="78"/>
      <c r="AA35" s="78"/>
      <c r="AB35" s="78"/>
      <c r="AC35" s="78"/>
    </row>
    <row r="36" spans="1:29" ht="15.75" customHeight="1">
      <c r="A36" s="130" t="s">
        <v>131</v>
      </c>
      <c r="B36" s="131" t="s">
        <v>132</v>
      </c>
      <c r="C36" s="52">
        <v>4</v>
      </c>
      <c r="D36" s="53"/>
      <c r="E36" s="54"/>
      <c r="F36" s="90"/>
      <c r="G36" s="85">
        <v>4</v>
      </c>
      <c r="H36" s="86">
        <f t="shared" si="15"/>
        <v>120</v>
      </c>
      <c r="I36" s="52">
        <f>J36+L36</f>
        <v>54</v>
      </c>
      <c r="J36" s="53">
        <v>18</v>
      </c>
      <c r="K36" s="53"/>
      <c r="L36" s="53">
        <v>36</v>
      </c>
      <c r="M36" s="87">
        <f t="shared" si="16"/>
        <v>66</v>
      </c>
      <c r="N36" s="25"/>
      <c r="O36" s="58"/>
      <c r="P36" s="88"/>
      <c r="Q36" s="21"/>
      <c r="R36" s="58">
        <v>3</v>
      </c>
      <c r="S36" s="23">
        <v>3</v>
      </c>
      <c r="T36" s="21"/>
      <c r="U36" s="58"/>
      <c r="V36" s="23"/>
      <c r="W36" s="21"/>
      <c r="X36" s="23"/>
      <c r="Y36" s="78"/>
      <c r="Z36" s="78"/>
      <c r="AA36" s="78"/>
      <c r="AB36" s="78"/>
      <c r="AC36" s="78"/>
    </row>
    <row r="37" spans="1:29" ht="15.75" customHeight="1">
      <c r="A37" s="130" t="s">
        <v>133</v>
      </c>
      <c r="B37" s="132" t="s">
        <v>134</v>
      </c>
      <c r="C37" s="93">
        <v>4</v>
      </c>
      <c r="D37" s="53"/>
      <c r="E37" s="54"/>
      <c r="F37" s="87"/>
      <c r="G37" s="85">
        <v>5</v>
      </c>
      <c r="H37" s="86">
        <f t="shared" si="15"/>
        <v>150</v>
      </c>
      <c r="I37" s="52">
        <f t="shared" ref="I37:I39" si="17">J37+K37+L37</f>
        <v>72</v>
      </c>
      <c r="J37" s="53">
        <v>36</v>
      </c>
      <c r="K37" s="53"/>
      <c r="L37" s="53">
        <v>36</v>
      </c>
      <c r="M37" s="87">
        <f t="shared" si="16"/>
        <v>78</v>
      </c>
      <c r="N37" s="25"/>
      <c r="O37" s="58"/>
      <c r="P37" s="23"/>
      <c r="Q37" s="21"/>
      <c r="R37" s="58">
        <v>4</v>
      </c>
      <c r="S37" s="23">
        <v>4</v>
      </c>
      <c r="T37" s="21"/>
      <c r="U37" s="58"/>
      <c r="V37" s="23"/>
      <c r="W37" s="21"/>
      <c r="X37" s="23"/>
      <c r="Y37" s="78"/>
      <c r="Z37" s="78"/>
      <c r="AA37" s="78"/>
      <c r="AB37" s="78"/>
      <c r="AC37" s="78"/>
    </row>
    <row r="38" spans="1:29" ht="15.75" customHeight="1">
      <c r="A38" s="94" t="s">
        <v>104</v>
      </c>
      <c r="B38" s="92" t="s">
        <v>135</v>
      </c>
      <c r="C38" s="93"/>
      <c r="D38" s="53" t="s">
        <v>136</v>
      </c>
      <c r="E38" s="54"/>
      <c r="F38" s="87"/>
      <c r="G38" s="95">
        <v>5</v>
      </c>
      <c r="H38" s="86">
        <f t="shared" si="15"/>
        <v>150</v>
      </c>
      <c r="I38" s="52">
        <f t="shared" si="17"/>
        <v>60</v>
      </c>
      <c r="J38" s="53">
        <v>30</v>
      </c>
      <c r="K38" s="53"/>
      <c r="L38" s="53">
        <v>30</v>
      </c>
      <c r="M38" s="87">
        <f t="shared" si="16"/>
        <v>90</v>
      </c>
      <c r="N38" s="25"/>
      <c r="O38" s="58"/>
      <c r="P38" s="23"/>
      <c r="Q38" s="21">
        <v>4</v>
      </c>
      <c r="R38" s="58"/>
      <c r="S38" s="23"/>
      <c r="T38" s="21"/>
      <c r="U38" s="58"/>
      <c r="V38" s="23"/>
      <c r="W38" s="21"/>
      <c r="X38" s="23"/>
      <c r="Y38" s="27"/>
      <c r="Z38" s="27"/>
      <c r="AA38" s="27"/>
      <c r="AB38" s="27"/>
      <c r="AC38" s="27"/>
    </row>
    <row r="39" spans="1:29" ht="15.75" customHeight="1">
      <c r="A39" s="130" t="s">
        <v>137</v>
      </c>
      <c r="B39" s="132" t="s">
        <v>138</v>
      </c>
      <c r="C39" s="93">
        <v>4</v>
      </c>
      <c r="D39" s="53"/>
      <c r="E39" s="54"/>
      <c r="F39" s="87"/>
      <c r="G39" s="85">
        <v>1</v>
      </c>
      <c r="H39" s="86">
        <f t="shared" si="15"/>
        <v>30</v>
      </c>
      <c r="I39" s="52">
        <f t="shared" si="17"/>
        <v>15</v>
      </c>
      <c r="J39" s="53"/>
      <c r="K39" s="53"/>
      <c r="L39" s="53">
        <v>15</v>
      </c>
      <c r="M39" s="87">
        <f t="shared" si="16"/>
        <v>15</v>
      </c>
      <c r="N39" s="25"/>
      <c r="O39" s="58"/>
      <c r="P39" s="23"/>
      <c r="Q39" s="21"/>
      <c r="R39" s="58">
        <v>1</v>
      </c>
      <c r="S39" s="23">
        <v>1</v>
      </c>
      <c r="T39" s="21"/>
      <c r="U39" s="58"/>
      <c r="V39" s="23"/>
      <c r="W39" s="21"/>
      <c r="X39" s="23"/>
      <c r="Y39" s="78"/>
      <c r="Z39" s="78"/>
      <c r="AA39" s="78"/>
      <c r="AB39" s="78"/>
      <c r="AC39" s="78"/>
    </row>
    <row r="40" spans="1:29" ht="15.75" customHeight="1">
      <c r="A40" s="130" t="s">
        <v>139</v>
      </c>
      <c r="B40" s="131" t="s">
        <v>140</v>
      </c>
      <c r="C40" s="52"/>
      <c r="D40" s="53"/>
      <c r="E40" s="54"/>
      <c r="F40" s="90"/>
      <c r="G40" s="85">
        <f t="shared" ref="G40:M40" si="18">G41+G42</f>
        <v>6.5</v>
      </c>
      <c r="H40" s="133">
        <f t="shared" si="18"/>
        <v>195</v>
      </c>
      <c r="I40" s="134">
        <f t="shared" si="18"/>
        <v>60</v>
      </c>
      <c r="J40" s="135">
        <f t="shared" si="18"/>
        <v>30</v>
      </c>
      <c r="K40" s="135">
        <f t="shared" si="18"/>
        <v>0</v>
      </c>
      <c r="L40" s="135">
        <f t="shared" si="18"/>
        <v>30</v>
      </c>
      <c r="M40" s="136">
        <f t="shared" si="18"/>
        <v>135</v>
      </c>
      <c r="N40" s="25"/>
      <c r="O40" s="58"/>
      <c r="P40" s="61"/>
      <c r="Q40" s="21"/>
      <c r="R40" s="58"/>
      <c r="S40" s="23"/>
      <c r="T40" s="21"/>
      <c r="U40" s="58"/>
      <c r="V40" s="23"/>
      <c r="W40" s="21"/>
      <c r="X40" s="23"/>
      <c r="Y40" s="78"/>
      <c r="Z40" s="78"/>
      <c r="AA40" s="78"/>
      <c r="AB40" s="78"/>
      <c r="AC40" s="78"/>
    </row>
    <row r="41" spans="1:29" ht="26.25" customHeight="1">
      <c r="A41" s="137" t="s">
        <v>141</v>
      </c>
      <c r="B41" s="138" t="s">
        <v>140</v>
      </c>
      <c r="C41" s="139">
        <v>3</v>
      </c>
      <c r="D41" s="140"/>
      <c r="E41" s="140"/>
      <c r="F41" s="141"/>
      <c r="G41" s="142">
        <v>5</v>
      </c>
      <c r="H41" s="57">
        <f t="shared" ref="H41:H47" si="19">G41*30</f>
        <v>150</v>
      </c>
      <c r="I41" s="21">
        <f>J41+K41+L41</f>
        <v>60</v>
      </c>
      <c r="J41" s="22">
        <v>30</v>
      </c>
      <c r="K41" s="22"/>
      <c r="L41" s="22">
        <v>30</v>
      </c>
      <c r="M41" s="23">
        <f t="shared" ref="M41:M47" si="20">H41-I41</f>
        <v>90</v>
      </c>
      <c r="N41" s="25"/>
      <c r="O41" s="58"/>
      <c r="P41" s="23"/>
      <c r="Q41" s="21">
        <v>4</v>
      </c>
      <c r="R41" s="58"/>
      <c r="S41" s="23"/>
      <c r="T41" s="21"/>
      <c r="U41" s="58"/>
      <c r="V41" s="23"/>
      <c r="W41" s="25"/>
      <c r="X41" s="23"/>
      <c r="Y41" s="78"/>
      <c r="Z41" s="78"/>
      <c r="AA41" s="78"/>
      <c r="AB41" s="78"/>
      <c r="AC41" s="78"/>
    </row>
    <row r="42" spans="1:29" ht="15.75" customHeight="1">
      <c r="A42" s="137" t="s">
        <v>142</v>
      </c>
      <c r="B42" s="138" t="s">
        <v>143</v>
      </c>
      <c r="C42" s="139"/>
      <c r="D42" s="143"/>
      <c r="E42" s="144"/>
      <c r="F42" s="141" t="s">
        <v>144</v>
      </c>
      <c r="G42" s="142">
        <v>1.5</v>
      </c>
      <c r="H42" s="57">
        <f t="shared" si="19"/>
        <v>45</v>
      </c>
      <c r="I42" s="21"/>
      <c r="J42" s="22"/>
      <c r="K42" s="22"/>
      <c r="L42" s="22"/>
      <c r="M42" s="23">
        <f t="shared" si="20"/>
        <v>45</v>
      </c>
      <c r="N42" s="25"/>
      <c r="O42" s="58"/>
      <c r="P42" s="23"/>
      <c r="Q42" s="21"/>
      <c r="R42" s="58"/>
      <c r="S42" s="145"/>
      <c r="T42" s="21"/>
      <c r="U42" s="58"/>
      <c r="V42" s="23"/>
      <c r="W42" s="25"/>
      <c r="X42" s="23"/>
      <c r="Y42" s="78"/>
      <c r="Z42" s="78"/>
      <c r="AA42" s="78"/>
      <c r="AB42" s="78"/>
      <c r="AC42" s="78"/>
    </row>
    <row r="43" spans="1:29" ht="15.75" customHeight="1">
      <c r="A43" s="130" t="s">
        <v>145</v>
      </c>
      <c r="B43" s="131" t="s">
        <v>146</v>
      </c>
      <c r="C43" s="52">
        <v>4</v>
      </c>
      <c r="D43" s="53"/>
      <c r="E43" s="54"/>
      <c r="F43" s="90"/>
      <c r="G43" s="85">
        <v>4</v>
      </c>
      <c r="H43" s="86">
        <f t="shared" si="19"/>
        <v>120</v>
      </c>
      <c r="I43" s="52">
        <f t="shared" ref="I43:I47" si="21">J43+K43+L43</f>
        <v>54</v>
      </c>
      <c r="J43" s="53">
        <v>18</v>
      </c>
      <c r="K43" s="53"/>
      <c r="L43" s="53">
        <v>36</v>
      </c>
      <c r="M43" s="87">
        <f t="shared" si="20"/>
        <v>66</v>
      </c>
      <c r="N43" s="25"/>
      <c r="O43" s="58"/>
      <c r="P43" s="61"/>
      <c r="Q43" s="21"/>
      <c r="R43" s="58">
        <v>3</v>
      </c>
      <c r="S43" s="23">
        <v>3</v>
      </c>
      <c r="T43" s="21"/>
      <c r="U43" s="58"/>
      <c r="V43" s="23"/>
      <c r="W43" s="21"/>
      <c r="X43" s="23"/>
      <c r="Y43" s="78"/>
      <c r="Z43" s="78"/>
      <c r="AA43" s="78"/>
      <c r="AB43" s="78"/>
      <c r="AC43" s="78"/>
    </row>
    <row r="44" spans="1:29" ht="15.75" customHeight="1">
      <c r="A44" s="130" t="s">
        <v>147</v>
      </c>
      <c r="B44" s="131" t="s">
        <v>148</v>
      </c>
      <c r="C44" s="52">
        <v>5</v>
      </c>
      <c r="D44" s="53"/>
      <c r="E44" s="54"/>
      <c r="F44" s="90"/>
      <c r="G44" s="85">
        <v>5</v>
      </c>
      <c r="H44" s="86">
        <f t="shared" si="19"/>
        <v>150</v>
      </c>
      <c r="I44" s="52">
        <f t="shared" si="21"/>
        <v>60</v>
      </c>
      <c r="J44" s="53">
        <v>30</v>
      </c>
      <c r="K44" s="53"/>
      <c r="L44" s="53">
        <v>30</v>
      </c>
      <c r="M44" s="87">
        <f t="shared" si="20"/>
        <v>90</v>
      </c>
      <c r="N44" s="25"/>
      <c r="O44" s="58"/>
      <c r="P44" s="61"/>
      <c r="Q44" s="21"/>
      <c r="R44" s="58"/>
      <c r="S44" s="23"/>
      <c r="T44" s="21">
        <v>4</v>
      </c>
      <c r="U44" s="58"/>
      <c r="V44" s="23"/>
      <c r="W44" s="21"/>
      <c r="X44" s="23"/>
      <c r="Y44" s="78"/>
      <c r="Z44" s="78"/>
      <c r="AA44" s="78"/>
      <c r="AB44" s="78"/>
      <c r="AC44" s="78"/>
    </row>
    <row r="45" spans="1:29" ht="15.75" customHeight="1">
      <c r="A45" s="130" t="s">
        <v>149</v>
      </c>
      <c r="B45" s="131" t="s">
        <v>150</v>
      </c>
      <c r="C45" s="52"/>
      <c r="D45" s="53" t="s">
        <v>151</v>
      </c>
      <c r="E45" s="54"/>
      <c r="F45" s="90"/>
      <c r="G45" s="85">
        <v>5</v>
      </c>
      <c r="H45" s="86">
        <f t="shared" si="19"/>
        <v>150</v>
      </c>
      <c r="I45" s="52">
        <f t="shared" si="21"/>
        <v>60</v>
      </c>
      <c r="J45" s="53">
        <v>30</v>
      </c>
      <c r="K45" s="53"/>
      <c r="L45" s="53">
        <v>30</v>
      </c>
      <c r="M45" s="87">
        <f t="shared" si="20"/>
        <v>90</v>
      </c>
      <c r="N45" s="25"/>
      <c r="O45" s="58"/>
      <c r="P45" s="61"/>
      <c r="Q45" s="21"/>
      <c r="R45" s="58"/>
      <c r="S45" s="23"/>
      <c r="T45" s="21">
        <v>4</v>
      </c>
      <c r="U45" s="58"/>
      <c r="V45" s="23"/>
      <c r="W45" s="21"/>
      <c r="X45" s="23"/>
      <c r="Y45" s="78"/>
      <c r="Z45" s="78"/>
      <c r="AA45" s="78"/>
      <c r="AB45" s="78"/>
      <c r="AC45" s="78"/>
    </row>
    <row r="46" spans="1:29" ht="15.75" customHeight="1">
      <c r="A46" s="130" t="s">
        <v>152</v>
      </c>
      <c r="B46" s="131" t="s">
        <v>153</v>
      </c>
      <c r="C46" s="52">
        <v>5</v>
      </c>
      <c r="D46" s="53"/>
      <c r="E46" s="54"/>
      <c r="F46" s="90"/>
      <c r="G46" s="85">
        <v>4</v>
      </c>
      <c r="H46" s="86">
        <f t="shared" si="19"/>
        <v>120</v>
      </c>
      <c r="I46" s="52">
        <f t="shared" si="21"/>
        <v>45</v>
      </c>
      <c r="J46" s="53">
        <v>15</v>
      </c>
      <c r="K46" s="53"/>
      <c r="L46" s="53">
        <v>30</v>
      </c>
      <c r="M46" s="87">
        <f t="shared" si="20"/>
        <v>75</v>
      </c>
      <c r="N46" s="25"/>
      <c r="O46" s="58"/>
      <c r="P46" s="61"/>
      <c r="Q46" s="21"/>
      <c r="R46" s="58"/>
      <c r="S46" s="23"/>
      <c r="T46" s="21">
        <v>3</v>
      </c>
      <c r="U46" s="58"/>
      <c r="V46" s="23"/>
      <c r="W46" s="21"/>
      <c r="X46" s="23"/>
      <c r="Y46" s="78"/>
      <c r="Z46" s="78"/>
      <c r="AA46" s="78"/>
      <c r="AB46" s="78"/>
      <c r="AC46" s="78"/>
    </row>
    <row r="47" spans="1:29" ht="15.75" customHeight="1">
      <c r="A47" s="130" t="s">
        <v>154</v>
      </c>
      <c r="B47" s="131" t="s">
        <v>155</v>
      </c>
      <c r="C47" s="52"/>
      <c r="D47" s="53" t="s">
        <v>151</v>
      </c>
      <c r="E47" s="54"/>
      <c r="F47" s="90"/>
      <c r="G47" s="85">
        <v>3</v>
      </c>
      <c r="H47" s="86">
        <f t="shared" si="19"/>
        <v>90</v>
      </c>
      <c r="I47" s="52">
        <f t="shared" si="21"/>
        <v>45</v>
      </c>
      <c r="J47" s="53">
        <v>15</v>
      </c>
      <c r="K47" s="53"/>
      <c r="L47" s="53">
        <v>30</v>
      </c>
      <c r="M47" s="87">
        <f t="shared" si="20"/>
        <v>45</v>
      </c>
      <c r="N47" s="25"/>
      <c r="O47" s="58"/>
      <c r="P47" s="61"/>
      <c r="Q47" s="21"/>
      <c r="R47" s="58"/>
      <c r="S47" s="23"/>
      <c r="T47" s="21">
        <v>3</v>
      </c>
      <c r="U47" s="58"/>
      <c r="V47" s="23"/>
      <c r="W47" s="21"/>
      <c r="X47" s="23"/>
      <c r="Y47" s="78"/>
      <c r="Z47" s="78"/>
      <c r="AA47" s="78"/>
      <c r="AB47" s="78"/>
      <c r="AC47" s="78"/>
    </row>
    <row r="48" spans="1:29" ht="15.75" customHeight="1">
      <c r="A48" s="130" t="s">
        <v>156</v>
      </c>
      <c r="B48" s="131" t="s">
        <v>157</v>
      </c>
      <c r="C48" s="52"/>
      <c r="D48" s="53"/>
      <c r="E48" s="54"/>
      <c r="F48" s="90"/>
      <c r="G48" s="85">
        <f t="shared" ref="G48:M48" si="22">G49+G50</f>
        <v>5</v>
      </c>
      <c r="H48" s="133">
        <f t="shared" si="22"/>
        <v>150</v>
      </c>
      <c r="I48" s="134">
        <f t="shared" si="22"/>
        <v>45</v>
      </c>
      <c r="J48" s="135">
        <f t="shared" si="22"/>
        <v>15</v>
      </c>
      <c r="K48" s="135">
        <f t="shared" si="22"/>
        <v>0</v>
      </c>
      <c r="L48" s="135">
        <f t="shared" si="22"/>
        <v>30</v>
      </c>
      <c r="M48" s="136">
        <f t="shared" si="22"/>
        <v>105</v>
      </c>
      <c r="N48" s="25"/>
      <c r="O48" s="58"/>
      <c r="P48" s="61"/>
      <c r="Q48" s="21"/>
      <c r="R48" s="58"/>
      <c r="S48" s="23"/>
      <c r="T48" s="21"/>
      <c r="U48" s="58"/>
      <c r="V48" s="23"/>
      <c r="W48" s="21"/>
      <c r="X48" s="23"/>
      <c r="Y48" s="78"/>
      <c r="Z48" s="78"/>
      <c r="AA48" s="78"/>
      <c r="AB48" s="78"/>
      <c r="AC48" s="78"/>
    </row>
    <row r="49" spans="1:29" ht="15.75" customHeight="1">
      <c r="A49" s="137" t="s">
        <v>158</v>
      </c>
      <c r="B49" s="138" t="s">
        <v>157</v>
      </c>
      <c r="C49" s="139">
        <v>5</v>
      </c>
      <c r="D49" s="140"/>
      <c r="E49" s="140"/>
      <c r="F49" s="141"/>
      <c r="G49" s="142">
        <v>4</v>
      </c>
      <c r="H49" s="57">
        <f t="shared" ref="H49:H50" si="23">G49*30</f>
        <v>120</v>
      </c>
      <c r="I49" s="21">
        <f>J49+K49+L49</f>
        <v>45</v>
      </c>
      <c r="J49" s="22">
        <v>15</v>
      </c>
      <c r="K49" s="22"/>
      <c r="L49" s="22">
        <v>30</v>
      </c>
      <c r="M49" s="23">
        <f t="shared" ref="M49:M50" si="24">H49-I49</f>
        <v>75</v>
      </c>
      <c r="N49" s="25"/>
      <c r="O49" s="58"/>
      <c r="P49" s="23"/>
      <c r="Q49" s="21"/>
      <c r="R49" s="58"/>
      <c r="S49" s="23"/>
      <c r="T49" s="21">
        <v>3</v>
      </c>
      <c r="U49" s="58"/>
      <c r="V49" s="23"/>
      <c r="W49" s="25"/>
      <c r="X49" s="23"/>
      <c r="Y49" s="78"/>
      <c r="Z49" s="78"/>
      <c r="AA49" s="78"/>
      <c r="AB49" s="78"/>
      <c r="AC49" s="78"/>
    </row>
    <row r="50" spans="1:29" ht="15.75" customHeight="1">
      <c r="A50" s="137" t="s">
        <v>159</v>
      </c>
      <c r="B50" s="138" t="s">
        <v>160</v>
      </c>
      <c r="C50" s="139"/>
      <c r="D50" s="143"/>
      <c r="E50" s="144"/>
      <c r="F50" s="141" t="s">
        <v>151</v>
      </c>
      <c r="G50" s="142">
        <v>1</v>
      </c>
      <c r="H50" s="57">
        <f t="shared" si="23"/>
        <v>30</v>
      </c>
      <c r="I50" s="21"/>
      <c r="J50" s="22"/>
      <c r="K50" s="22"/>
      <c r="L50" s="22"/>
      <c r="M50" s="23">
        <f t="shared" si="24"/>
        <v>30</v>
      </c>
      <c r="N50" s="25"/>
      <c r="O50" s="58"/>
      <c r="P50" s="23"/>
      <c r="Q50" s="21"/>
      <c r="R50" s="58"/>
      <c r="S50" s="145"/>
      <c r="T50" s="21"/>
      <c r="U50" s="58"/>
      <c r="V50" s="23"/>
      <c r="W50" s="25"/>
      <c r="X50" s="23"/>
      <c r="Y50" s="78"/>
      <c r="Z50" s="78"/>
      <c r="AA50" s="78"/>
      <c r="AB50" s="78"/>
      <c r="AC50" s="78"/>
    </row>
    <row r="51" spans="1:29" ht="15.75" customHeight="1">
      <c r="A51" s="130" t="s">
        <v>161</v>
      </c>
      <c r="B51" s="131" t="s">
        <v>162</v>
      </c>
      <c r="C51" s="52"/>
      <c r="D51" s="53"/>
      <c r="E51" s="54"/>
      <c r="F51" s="90"/>
      <c r="G51" s="85">
        <f t="shared" ref="G51:M51" si="25">G52+G53</f>
        <v>7</v>
      </c>
      <c r="H51" s="133">
        <f t="shared" si="25"/>
        <v>210</v>
      </c>
      <c r="I51" s="134">
        <f t="shared" si="25"/>
        <v>72</v>
      </c>
      <c r="J51" s="135">
        <f t="shared" si="25"/>
        <v>36</v>
      </c>
      <c r="K51" s="135">
        <f t="shared" si="25"/>
        <v>0</v>
      </c>
      <c r="L51" s="135">
        <f t="shared" si="25"/>
        <v>36</v>
      </c>
      <c r="M51" s="136">
        <f t="shared" si="25"/>
        <v>138</v>
      </c>
      <c r="N51" s="25"/>
      <c r="O51" s="58"/>
      <c r="P51" s="61"/>
      <c r="Q51" s="21"/>
      <c r="R51" s="58"/>
      <c r="S51" s="23"/>
      <c r="T51" s="21"/>
      <c r="U51" s="58"/>
      <c r="V51" s="23"/>
      <c r="W51" s="21"/>
      <c r="X51" s="23"/>
      <c r="Y51" s="78"/>
      <c r="Z51" s="78"/>
      <c r="AA51" s="78"/>
      <c r="AB51" s="78"/>
      <c r="AC51" s="78"/>
    </row>
    <row r="52" spans="1:29" ht="15.75" customHeight="1">
      <c r="A52" s="137" t="s">
        <v>163</v>
      </c>
      <c r="B52" s="138" t="s">
        <v>162</v>
      </c>
      <c r="C52" s="139">
        <v>6</v>
      </c>
      <c r="D52" s="140"/>
      <c r="E52" s="140"/>
      <c r="F52" s="141"/>
      <c r="G52" s="142">
        <v>6</v>
      </c>
      <c r="H52" s="57">
        <f t="shared" ref="H52:H57" si="26">G52*30</f>
        <v>180</v>
      </c>
      <c r="I52" s="21">
        <f t="shared" ref="I52:I57" si="27">J52+K52+L52</f>
        <v>72</v>
      </c>
      <c r="J52" s="22">
        <v>36</v>
      </c>
      <c r="K52" s="22"/>
      <c r="L52" s="22">
        <v>36</v>
      </c>
      <c r="M52" s="23">
        <f t="shared" ref="M52:M57" si="28">H52-I52</f>
        <v>108</v>
      </c>
      <c r="N52" s="25"/>
      <c r="O52" s="58"/>
      <c r="P52" s="23"/>
      <c r="Q52" s="21"/>
      <c r="R52" s="58"/>
      <c r="S52" s="23"/>
      <c r="T52" s="21"/>
      <c r="U52" s="58">
        <v>4</v>
      </c>
      <c r="V52" s="23">
        <v>4</v>
      </c>
      <c r="W52" s="25"/>
      <c r="X52" s="23"/>
      <c r="Y52" s="78"/>
      <c r="Z52" s="78"/>
      <c r="AA52" s="78"/>
      <c r="AB52" s="78"/>
      <c r="AC52" s="78"/>
    </row>
    <row r="53" spans="1:29" ht="15.75" customHeight="1">
      <c r="A53" s="137" t="s">
        <v>164</v>
      </c>
      <c r="B53" s="138" t="s">
        <v>165</v>
      </c>
      <c r="C53" s="139"/>
      <c r="D53" s="143" t="s">
        <v>125</v>
      </c>
      <c r="E53" s="144"/>
      <c r="F53" s="141"/>
      <c r="G53" s="142">
        <v>1</v>
      </c>
      <c r="H53" s="57">
        <f t="shared" si="26"/>
        <v>30</v>
      </c>
      <c r="I53" s="21">
        <f t="shared" si="27"/>
        <v>0</v>
      </c>
      <c r="J53" s="22"/>
      <c r="K53" s="22"/>
      <c r="L53" s="22"/>
      <c r="M53" s="23">
        <f t="shared" si="28"/>
        <v>30</v>
      </c>
      <c r="N53" s="25"/>
      <c r="O53" s="58"/>
      <c r="P53" s="23"/>
      <c r="Q53" s="21"/>
      <c r="R53" s="58"/>
      <c r="S53" s="145"/>
      <c r="T53" s="21"/>
      <c r="U53" s="58"/>
      <c r="V53" s="23"/>
      <c r="W53" s="25"/>
      <c r="X53" s="23"/>
      <c r="Y53" s="78"/>
      <c r="Z53" s="78"/>
      <c r="AA53" s="78"/>
      <c r="AB53" s="78"/>
      <c r="AC53" s="78"/>
    </row>
    <row r="54" spans="1:29" ht="18" customHeight="1">
      <c r="A54" s="146" t="s">
        <v>166</v>
      </c>
      <c r="B54" s="132" t="s">
        <v>167</v>
      </c>
      <c r="C54" s="93">
        <v>6</v>
      </c>
      <c r="D54" s="53"/>
      <c r="E54" s="53"/>
      <c r="F54" s="87"/>
      <c r="G54" s="95">
        <v>4</v>
      </c>
      <c r="H54" s="86">
        <f t="shared" si="26"/>
        <v>120</v>
      </c>
      <c r="I54" s="52">
        <f t="shared" si="27"/>
        <v>54</v>
      </c>
      <c r="J54" s="53">
        <v>18</v>
      </c>
      <c r="K54" s="53"/>
      <c r="L54" s="53">
        <v>36</v>
      </c>
      <c r="M54" s="87">
        <f t="shared" si="28"/>
        <v>66</v>
      </c>
      <c r="N54" s="25"/>
      <c r="O54" s="58"/>
      <c r="P54" s="23"/>
      <c r="Q54" s="21"/>
      <c r="R54" s="58"/>
      <c r="S54" s="23"/>
      <c r="T54" s="21"/>
      <c r="U54" s="58">
        <v>3</v>
      </c>
      <c r="V54" s="23">
        <v>3</v>
      </c>
      <c r="W54" s="21"/>
      <c r="X54" s="23"/>
      <c r="Y54" s="78"/>
      <c r="Z54" s="78"/>
      <c r="AA54" s="78"/>
      <c r="AB54" s="78"/>
      <c r="AC54" s="78"/>
    </row>
    <row r="55" spans="1:29" ht="15.75" customHeight="1">
      <c r="A55" s="146" t="s">
        <v>166</v>
      </c>
      <c r="B55" s="132" t="s">
        <v>168</v>
      </c>
      <c r="C55" s="93">
        <v>7</v>
      </c>
      <c r="D55" s="53"/>
      <c r="E55" s="53"/>
      <c r="F55" s="87"/>
      <c r="G55" s="95">
        <v>5</v>
      </c>
      <c r="H55" s="86">
        <f t="shared" si="26"/>
        <v>150</v>
      </c>
      <c r="I55" s="52">
        <f t="shared" si="27"/>
        <v>60</v>
      </c>
      <c r="J55" s="53">
        <v>30</v>
      </c>
      <c r="K55" s="53"/>
      <c r="L55" s="53">
        <v>30</v>
      </c>
      <c r="M55" s="87">
        <f t="shared" si="28"/>
        <v>90</v>
      </c>
      <c r="N55" s="25"/>
      <c r="O55" s="58"/>
      <c r="P55" s="23"/>
      <c r="Q55" s="21"/>
      <c r="R55" s="58"/>
      <c r="S55" s="23"/>
      <c r="T55" s="21"/>
      <c r="U55" s="58"/>
      <c r="V55" s="23"/>
      <c r="W55" s="21">
        <v>4</v>
      </c>
      <c r="X55" s="23"/>
      <c r="Y55" s="78"/>
      <c r="Z55" s="78"/>
      <c r="AA55" s="78"/>
      <c r="AB55" s="78"/>
      <c r="AC55" s="78"/>
    </row>
    <row r="56" spans="1:29" ht="15.75" customHeight="1">
      <c r="A56" s="146" t="s">
        <v>166</v>
      </c>
      <c r="B56" s="132" t="s">
        <v>169</v>
      </c>
      <c r="C56" s="93"/>
      <c r="D56" s="53">
        <v>7</v>
      </c>
      <c r="E56" s="53"/>
      <c r="F56" s="87"/>
      <c r="G56" s="95">
        <v>3</v>
      </c>
      <c r="H56" s="86">
        <f t="shared" si="26"/>
        <v>90</v>
      </c>
      <c r="I56" s="52">
        <f t="shared" si="27"/>
        <v>30</v>
      </c>
      <c r="J56" s="53">
        <v>15</v>
      </c>
      <c r="K56" s="53"/>
      <c r="L56" s="53">
        <v>15</v>
      </c>
      <c r="M56" s="87">
        <f t="shared" si="28"/>
        <v>60</v>
      </c>
      <c r="N56" s="25"/>
      <c r="O56" s="58"/>
      <c r="P56" s="23"/>
      <c r="Q56" s="21"/>
      <c r="R56" s="58"/>
      <c r="S56" s="23"/>
      <c r="T56" s="21"/>
      <c r="U56" s="58"/>
      <c r="V56" s="23"/>
      <c r="W56" s="21">
        <v>2</v>
      </c>
      <c r="X56" s="23"/>
      <c r="Y56" s="78"/>
      <c r="Z56" s="78"/>
      <c r="AA56" s="78"/>
      <c r="AB56" s="78"/>
      <c r="AC56" s="78"/>
    </row>
    <row r="57" spans="1:29" ht="15.75" customHeight="1">
      <c r="A57" s="146" t="s">
        <v>170</v>
      </c>
      <c r="B57" s="132" t="s">
        <v>171</v>
      </c>
      <c r="C57" s="93">
        <v>8</v>
      </c>
      <c r="D57" s="53"/>
      <c r="E57" s="53"/>
      <c r="F57" s="87"/>
      <c r="G57" s="95">
        <v>4</v>
      </c>
      <c r="H57" s="86">
        <f t="shared" si="26"/>
        <v>120</v>
      </c>
      <c r="I57" s="111">
        <f t="shared" si="27"/>
        <v>52</v>
      </c>
      <c r="J57" s="107">
        <v>26</v>
      </c>
      <c r="K57" s="107"/>
      <c r="L57" s="107">
        <v>26</v>
      </c>
      <c r="M57" s="108">
        <f t="shared" si="28"/>
        <v>68</v>
      </c>
      <c r="N57" s="25"/>
      <c r="O57" s="58"/>
      <c r="P57" s="23"/>
      <c r="Q57" s="21"/>
      <c r="R57" s="58"/>
      <c r="S57" s="23"/>
      <c r="T57" s="21"/>
      <c r="U57" s="58"/>
      <c r="V57" s="23"/>
      <c r="W57" s="21"/>
      <c r="X57" s="23">
        <v>4</v>
      </c>
      <c r="Y57" s="78"/>
      <c r="Z57" s="78"/>
      <c r="AA57" s="78"/>
      <c r="AB57" s="78"/>
      <c r="AC57" s="78"/>
    </row>
    <row r="58" spans="1:29" ht="15.75" customHeight="1">
      <c r="A58" s="891" t="s">
        <v>172</v>
      </c>
      <c r="B58" s="892"/>
      <c r="C58" s="892"/>
      <c r="D58" s="892"/>
      <c r="E58" s="892"/>
      <c r="F58" s="893"/>
      <c r="G58" s="147">
        <f t="shared" ref="G58:J58" si="29">SUM(G35:G57)-G41-G42-G49-G50-G52-G53</f>
        <v>76.5</v>
      </c>
      <c r="H58" s="148">
        <f t="shared" si="29"/>
        <v>2295</v>
      </c>
      <c r="I58" s="148">
        <f t="shared" si="29"/>
        <v>898</v>
      </c>
      <c r="J58" s="148">
        <f t="shared" si="29"/>
        <v>392</v>
      </c>
      <c r="K58" s="148"/>
      <c r="L58" s="148">
        <f t="shared" ref="L58:M58" si="30">SUM(L35:L57)-L41-L42-L49-L50-L52-L53</f>
        <v>506</v>
      </c>
      <c r="M58" s="148">
        <f t="shared" si="30"/>
        <v>1397</v>
      </c>
      <c r="N58" s="148">
        <f t="shared" ref="N58:AC58" si="31">SUM(N35:N57)</f>
        <v>0</v>
      </c>
      <c r="O58" s="148">
        <f t="shared" si="31"/>
        <v>0</v>
      </c>
      <c r="P58" s="148">
        <f t="shared" si="31"/>
        <v>0</v>
      </c>
      <c r="Q58" s="148">
        <f t="shared" si="31"/>
        <v>12</v>
      </c>
      <c r="R58" s="148">
        <f t="shared" si="31"/>
        <v>11</v>
      </c>
      <c r="S58" s="148">
        <f t="shared" si="31"/>
        <v>11</v>
      </c>
      <c r="T58" s="148">
        <f t="shared" si="31"/>
        <v>17</v>
      </c>
      <c r="U58" s="148">
        <f t="shared" si="31"/>
        <v>7</v>
      </c>
      <c r="V58" s="148">
        <f t="shared" si="31"/>
        <v>7</v>
      </c>
      <c r="W58" s="148">
        <f t="shared" si="31"/>
        <v>6</v>
      </c>
      <c r="X58" s="148">
        <f t="shared" si="31"/>
        <v>4</v>
      </c>
      <c r="Y58" s="149">
        <f t="shared" si="31"/>
        <v>0</v>
      </c>
      <c r="Z58" s="148">
        <f t="shared" si="31"/>
        <v>0</v>
      </c>
      <c r="AA58" s="148">
        <f t="shared" si="31"/>
        <v>0</v>
      </c>
      <c r="AB58" s="148">
        <f t="shared" si="31"/>
        <v>0</v>
      </c>
      <c r="AC58" s="148">
        <f t="shared" si="31"/>
        <v>0</v>
      </c>
    </row>
    <row r="59" spans="1:29" ht="15.75" customHeight="1">
      <c r="A59" s="923" t="s">
        <v>173</v>
      </c>
      <c r="B59" s="869"/>
      <c r="C59" s="869"/>
      <c r="D59" s="869"/>
      <c r="E59" s="869"/>
      <c r="F59" s="869"/>
      <c r="G59" s="869"/>
      <c r="H59" s="869"/>
      <c r="I59" s="869"/>
      <c r="J59" s="869"/>
      <c r="K59" s="869"/>
      <c r="L59" s="869"/>
      <c r="M59" s="869"/>
      <c r="N59" s="869"/>
      <c r="O59" s="869"/>
      <c r="P59" s="869"/>
      <c r="Q59" s="869"/>
      <c r="R59" s="869"/>
      <c r="S59" s="869"/>
      <c r="T59" s="869"/>
      <c r="U59" s="869"/>
      <c r="V59" s="869"/>
      <c r="W59" s="869"/>
      <c r="X59" s="870"/>
      <c r="Y59" s="78"/>
      <c r="Z59" s="78"/>
      <c r="AA59" s="78"/>
      <c r="AB59" s="78"/>
      <c r="AC59" s="78"/>
    </row>
    <row r="60" spans="1:29" ht="15.75" customHeight="1">
      <c r="A60" s="38" t="s">
        <v>174</v>
      </c>
      <c r="B60" s="150" t="s">
        <v>49</v>
      </c>
      <c r="C60" s="17"/>
      <c r="D60" s="18">
        <v>2</v>
      </c>
      <c r="E60" s="18"/>
      <c r="F60" s="151"/>
      <c r="G60" s="152">
        <v>4.5</v>
      </c>
      <c r="H60" s="153">
        <f t="shared" ref="H60:H63" si="32">G60*30</f>
        <v>135</v>
      </c>
      <c r="I60" s="40">
        <f t="shared" ref="I60:I63" si="33">J60+K60+L60</f>
        <v>18</v>
      </c>
      <c r="J60" s="154"/>
      <c r="K60" s="154"/>
      <c r="L60" s="154">
        <v>18</v>
      </c>
      <c r="M60" s="126">
        <f t="shared" ref="M60:M63" si="34">H60-I60</f>
        <v>117</v>
      </c>
      <c r="N60" s="155"/>
      <c r="O60" s="156">
        <v>1</v>
      </c>
      <c r="P60" s="48">
        <v>1</v>
      </c>
      <c r="Q60" s="157"/>
      <c r="R60" s="158"/>
      <c r="S60" s="48"/>
      <c r="T60" s="157"/>
      <c r="U60" s="158"/>
      <c r="V60" s="48"/>
      <c r="W60" s="157"/>
      <c r="X60" s="48"/>
      <c r="Y60" s="27"/>
      <c r="Z60" s="27"/>
      <c r="AA60" s="27"/>
      <c r="AB60" s="27"/>
      <c r="AC60" s="27"/>
    </row>
    <row r="61" spans="1:29" ht="15.75" customHeight="1">
      <c r="A61" s="63" t="s">
        <v>175</v>
      </c>
      <c r="B61" s="159" t="s">
        <v>176</v>
      </c>
      <c r="C61" s="160"/>
      <c r="D61" s="161" t="s">
        <v>90</v>
      </c>
      <c r="E61" s="161"/>
      <c r="F61" s="162"/>
      <c r="G61" s="163">
        <v>4.5</v>
      </c>
      <c r="H61" s="164">
        <f t="shared" si="32"/>
        <v>135</v>
      </c>
      <c r="I61" s="52">
        <f t="shared" si="33"/>
        <v>0</v>
      </c>
      <c r="J61" s="53"/>
      <c r="K61" s="53"/>
      <c r="L61" s="53"/>
      <c r="M61" s="165">
        <f t="shared" si="34"/>
        <v>135</v>
      </c>
      <c r="N61" s="166"/>
      <c r="O61" s="167"/>
      <c r="P61" s="168"/>
      <c r="Q61" s="169"/>
      <c r="R61" s="167"/>
      <c r="S61" s="168"/>
      <c r="T61" s="169"/>
      <c r="U61" s="167"/>
      <c r="V61" s="168"/>
      <c r="W61" s="169"/>
      <c r="X61" s="168"/>
      <c r="Y61" s="27"/>
      <c r="Z61" s="27"/>
      <c r="AA61" s="27"/>
      <c r="AB61" s="27"/>
      <c r="AC61" s="27"/>
    </row>
    <row r="62" spans="1:29" ht="15.75" customHeight="1">
      <c r="A62" s="63" t="s">
        <v>177</v>
      </c>
      <c r="B62" s="170" t="s">
        <v>178</v>
      </c>
      <c r="C62" s="21"/>
      <c r="D62" s="22" t="s">
        <v>144</v>
      </c>
      <c r="E62" s="22"/>
      <c r="F62" s="171"/>
      <c r="G62" s="172">
        <v>4.5</v>
      </c>
      <c r="H62" s="164">
        <f t="shared" si="32"/>
        <v>135</v>
      </c>
      <c r="I62" s="52">
        <f t="shared" si="33"/>
        <v>0</v>
      </c>
      <c r="J62" s="53"/>
      <c r="K62" s="53"/>
      <c r="L62" s="53"/>
      <c r="M62" s="165">
        <f t="shared" si="34"/>
        <v>135</v>
      </c>
      <c r="N62" s="166"/>
      <c r="O62" s="167"/>
      <c r="P62" s="168"/>
      <c r="Q62" s="169"/>
      <c r="R62" s="167"/>
      <c r="S62" s="168"/>
      <c r="T62" s="169"/>
      <c r="U62" s="167"/>
      <c r="V62" s="168"/>
      <c r="W62" s="169"/>
      <c r="X62" s="168"/>
      <c r="Y62" s="27"/>
      <c r="Z62" s="27"/>
      <c r="AA62" s="27"/>
      <c r="AB62" s="27"/>
      <c r="AC62" s="27"/>
    </row>
    <row r="63" spans="1:29" ht="15.75" customHeight="1">
      <c r="A63" s="94" t="s">
        <v>179</v>
      </c>
      <c r="B63" s="173" t="s">
        <v>180</v>
      </c>
      <c r="C63" s="104"/>
      <c r="D63" s="174" t="s">
        <v>181</v>
      </c>
      <c r="E63" s="174"/>
      <c r="F63" s="175"/>
      <c r="G63" s="176">
        <v>6</v>
      </c>
      <c r="H63" s="177">
        <f t="shared" si="32"/>
        <v>180</v>
      </c>
      <c r="I63" s="111">
        <f t="shared" si="33"/>
        <v>0</v>
      </c>
      <c r="J63" s="107"/>
      <c r="K63" s="107"/>
      <c r="L63" s="107"/>
      <c r="M63" s="178">
        <f t="shared" si="34"/>
        <v>180</v>
      </c>
      <c r="N63" s="179"/>
      <c r="O63" s="180"/>
      <c r="P63" s="69"/>
      <c r="Q63" s="181"/>
      <c r="R63" s="180"/>
      <c r="S63" s="69"/>
      <c r="T63" s="181"/>
      <c r="U63" s="180"/>
      <c r="V63" s="69"/>
      <c r="W63" s="181"/>
      <c r="X63" s="69"/>
      <c r="Y63" s="27"/>
      <c r="Z63" s="27"/>
      <c r="AA63" s="27"/>
      <c r="AB63" s="27"/>
      <c r="AC63" s="27"/>
    </row>
    <row r="64" spans="1:29" ht="15.75" customHeight="1">
      <c r="A64" s="922" t="s">
        <v>182</v>
      </c>
      <c r="B64" s="896"/>
      <c r="C64" s="896"/>
      <c r="D64" s="896"/>
      <c r="E64" s="896"/>
      <c r="F64" s="897"/>
      <c r="G64" s="182">
        <f t="shared" ref="G64:X64" si="35">SUM(G60:G63)</f>
        <v>19.5</v>
      </c>
      <c r="H64" s="183">
        <f t="shared" si="35"/>
        <v>585</v>
      </c>
      <c r="I64" s="184">
        <f t="shared" si="35"/>
        <v>18</v>
      </c>
      <c r="J64" s="184">
        <f t="shared" si="35"/>
        <v>0</v>
      </c>
      <c r="K64" s="184">
        <f t="shared" si="35"/>
        <v>0</v>
      </c>
      <c r="L64" s="184">
        <f t="shared" si="35"/>
        <v>18</v>
      </c>
      <c r="M64" s="184">
        <f t="shared" si="35"/>
        <v>567</v>
      </c>
      <c r="N64" s="183">
        <f t="shared" si="35"/>
        <v>0</v>
      </c>
      <c r="O64" s="183">
        <f t="shared" si="35"/>
        <v>1</v>
      </c>
      <c r="P64" s="183">
        <f t="shared" si="35"/>
        <v>1</v>
      </c>
      <c r="Q64" s="183">
        <f t="shared" si="35"/>
        <v>0</v>
      </c>
      <c r="R64" s="183">
        <f t="shared" si="35"/>
        <v>0</v>
      </c>
      <c r="S64" s="183">
        <f t="shared" si="35"/>
        <v>0</v>
      </c>
      <c r="T64" s="183">
        <f t="shared" si="35"/>
        <v>0</v>
      </c>
      <c r="U64" s="183">
        <f t="shared" si="35"/>
        <v>0</v>
      </c>
      <c r="V64" s="183">
        <f t="shared" si="35"/>
        <v>0</v>
      </c>
      <c r="W64" s="183">
        <f t="shared" si="35"/>
        <v>0</v>
      </c>
      <c r="X64" s="183">
        <f t="shared" si="35"/>
        <v>0</v>
      </c>
      <c r="Y64" s="27"/>
      <c r="Z64" s="27"/>
      <c r="AA64" s="27"/>
      <c r="AB64" s="27"/>
      <c r="AC64" s="27"/>
    </row>
    <row r="65" spans="1:29" ht="15.75" customHeight="1">
      <c r="A65" s="922" t="s">
        <v>183</v>
      </c>
      <c r="B65" s="896"/>
      <c r="C65" s="896"/>
      <c r="D65" s="896"/>
      <c r="E65" s="896"/>
      <c r="F65" s="896"/>
      <c r="G65" s="896"/>
      <c r="H65" s="896"/>
      <c r="I65" s="896"/>
      <c r="J65" s="896"/>
      <c r="K65" s="896"/>
      <c r="L65" s="896"/>
      <c r="M65" s="896"/>
      <c r="N65" s="896"/>
      <c r="O65" s="896"/>
      <c r="P65" s="896"/>
      <c r="Q65" s="896"/>
      <c r="R65" s="896"/>
      <c r="S65" s="896"/>
      <c r="T65" s="896"/>
      <c r="U65" s="896"/>
      <c r="V65" s="896"/>
      <c r="W65" s="896"/>
      <c r="X65" s="897"/>
      <c r="Y65" s="78"/>
      <c r="Z65" s="78"/>
      <c r="AA65" s="78"/>
      <c r="AB65" s="78"/>
      <c r="AC65" s="78"/>
    </row>
    <row r="66" spans="1:29" ht="15.75" customHeight="1">
      <c r="A66" s="119" t="s">
        <v>184</v>
      </c>
      <c r="B66" s="185" t="s">
        <v>185</v>
      </c>
      <c r="C66" s="186"/>
      <c r="D66" s="187"/>
      <c r="E66" s="187"/>
      <c r="F66" s="188"/>
      <c r="G66" s="189">
        <v>3</v>
      </c>
      <c r="H66" s="190">
        <f t="shared" ref="H66:H67" si="36">G66*30</f>
        <v>90</v>
      </c>
      <c r="I66" s="40">
        <f t="shared" ref="I66:I67" si="37">J66+K66+L66</f>
        <v>0</v>
      </c>
      <c r="J66" s="191"/>
      <c r="K66" s="191"/>
      <c r="L66" s="191"/>
      <c r="M66" s="192">
        <f t="shared" ref="M66:M67" si="38">H66-I66</f>
        <v>90</v>
      </c>
      <c r="N66" s="193"/>
      <c r="O66" s="194"/>
      <c r="P66" s="195"/>
      <c r="Q66" s="196"/>
      <c r="R66" s="194"/>
      <c r="S66" s="195"/>
      <c r="T66" s="196"/>
      <c r="U66" s="194"/>
      <c r="V66" s="195"/>
      <c r="W66" s="196"/>
      <c r="X66" s="197"/>
      <c r="Y66" s="27"/>
      <c r="Z66" s="27"/>
      <c r="AA66" s="27"/>
      <c r="AB66" s="27"/>
      <c r="AC66" s="27"/>
    </row>
    <row r="67" spans="1:29" ht="15.75" customHeight="1">
      <c r="A67" s="198" t="s">
        <v>186</v>
      </c>
      <c r="B67" s="199" t="s">
        <v>187</v>
      </c>
      <c r="C67" s="200">
        <v>8</v>
      </c>
      <c r="D67" s="201"/>
      <c r="E67" s="201"/>
      <c r="F67" s="202"/>
      <c r="G67" s="203">
        <v>3</v>
      </c>
      <c r="H67" s="204">
        <f t="shared" si="36"/>
        <v>90</v>
      </c>
      <c r="I67" s="111">
        <f t="shared" si="37"/>
        <v>0</v>
      </c>
      <c r="J67" s="205"/>
      <c r="K67" s="205"/>
      <c r="L67" s="205"/>
      <c r="M67" s="206">
        <f t="shared" si="38"/>
        <v>90</v>
      </c>
      <c r="N67" s="207"/>
      <c r="O67" s="208"/>
      <c r="P67" s="209"/>
      <c r="Q67" s="210"/>
      <c r="R67" s="208"/>
      <c r="S67" s="209"/>
      <c r="T67" s="210"/>
      <c r="U67" s="208"/>
      <c r="V67" s="209"/>
      <c r="W67" s="210"/>
      <c r="X67" s="211"/>
      <c r="Y67" s="27"/>
      <c r="Z67" s="27"/>
      <c r="AA67" s="27"/>
      <c r="AB67" s="27"/>
      <c r="AC67" s="27"/>
    </row>
    <row r="68" spans="1:29" ht="16.5" customHeight="1">
      <c r="A68" s="920" t="s">
        <v>188</v>
      </c>
      <c r="B68" s="886"/>
      <c r="C68" s="886"/>
      <c r="D68" s="886"/>
      <c r="E68" s="886"/>
      <c r="F68" s="887"/>
      <c r="G68" s="212">
        <f t="shared" ref="G68:H68" si="39">SUM(G66:G67)</f>
        <v>6</v>
      </c>
      <c r="H68" s="213">
        <f t="shared" si="39"/>
        <v>180</v>
      </c>
      <c r="I68" s="213">
        <f t="shared" ref="I68:L68" si="40">I66</f>
        <v>0</v>
      </c>
      <c r="J68" s="213">
        <f t="shared" si="40"/>
        <v>0</v>
      </c>
      <c r="K68" s="213">
        <f t="shared" si="40"/>
        <v>0</v>
      </c>
      <c r="L68" s="213">
        <f t="shared" si="40"/>
        <v>0</v>
      </c>
      <c r="M68" s="213">
        <f>SUM(M66:M67)</f>
        <v>180</v>
      </c>
      <c r="N68" s="213">
        <f t="shared" ref="N68:X68" si="41">N66</f>
        <v>0</v>
      </c>
      <c r="O68" s="213">
        <f t="shared" si="41"/>
        <v>0</v>
      </c>
      <c r="P68" s="213">
        <f t="shared" si="41"/>
        <v>0</v>
      </c>
      <c r="Q68" s="213">
        <f t="shared" si="41"/>
        <v>0</v>
      </c>
      <c r="R68" s="213">
        <f t="shared" si="41"/>
        <v>0</v>
      </c>
      <c r="S68" s="213">
        <f t="shared" si="41"/>
        <v>0</v>
      </c>
      <c r="T68" s="213">
        <f t="shared" si="41"/>
        <v>0</v>
      </c>
      <c r="U68" s="213">
        <f t="shared" si="41"/>
        <v>0</v>
      </c>
      <c r="V68" s="213">
        <f t="shared" si="41"/>
        <v>0</v>
      </c>
      <c r="W68" s="213">
        <f t="shared" si="41"/>
        <v>0</v>
      </c>
      <c r="X68" s="213">
        <f t="shared" si="41"/>
        <v>0</v>
      </c>
      <c r="Y68" s="27"/>
      <c r="Z68" s="27"/>
      <c r="AA68" s="27"/>
      <c r="AB68" s="27"/>
      <c r="AC68" s="27"/>
    </row>
    <row r="69" spans="1:29" ht="15.75" customHeight="1">
      <c r="A69" s="921" t="s">
        <v>189</v>
      </c>
      <c r="B69" s="896"/>
      <c r="C69" s="896"/>
      <c r="D69" s="896"/>
      <c r="E69" s="896"/>
      <c r="F69" s="896"/>
      <c r="G69" s="214">
        <f t="shared" ref="G69:H69" si="42">G68+G64+G58+G33</f>
        <v>179.5</v>
      </c>
      <c r="H69" s="215">
        <f t="shared" si="42"/>
        <v>5385</v>
      </c>
      <c r="I69" s="215">
        <f t="shared" ref="I69:X69" si="43">I58+I33+I64+I68</f>
        <v>1969</v>
      </c>
      <c r="J69" s="215">
        <f t="shared" si="43"/>
        <v>673</v>
      </c>
      <c r="K69" s="215">
        <f t="shared" si="43"/>
        <v>63</v>
      </c>
      <c r="L69" s="215">
        <f t="shared" si="43"/>
        <v>1233</v>
      </c>
      <c r="M69" s="215">
        <f t="shared" si="43"/>
        <v>3416</v>
      </c>
      <c r="N69" s="215">
        <f t="shared" si="43"/>
        <v>26</v>
      </c>
      <c r="O69" s="215">
        <f t="shared" si="43"/>
        <v>20</v>
      </c>
      <c r="P69" s="215">
        <f t="shared" si="43"/>
        <v>20</v>
      </c>
      <c r="Q69" s="215">
        <f t="shared" si="43"/>
        <v>23</v>
      </c>
      <c r="R69" s="215">
        <f t="shared" si="43"/>
        <v>18</v>
      </c>
      <c r="S69" s="215">
        <f t="shared" si="43"/>
        <v>18</v>
      </c>
      <c r="T69" s="215">
        <f t="shared" si="43"/>
        <v>17</v>
      </c>
      <c r="U69" s="215">
        <f t="shared" si="43"/>
        <v>7</v>
      </c>
      <c r="V69" s="215">
        <f t="shared" si="43"/>
        <v>7</v>
      </c>
      <c r="W69" s="215">
        <f t="shared" si="43"/>
        <v>8</v>
      </c>
      <c r="X69" s="215">
        <f t="shared" si="43"/>
        <v>4</v>
      </c>
      <c r="Y69" s="27">
        <f>30*G69</f>
        <v>5385</v>
      </c>
      <c r="Z69" s="78"/>
      <c r="AA69" s="78"/>
      <c r="AB69" s="78"/>
      <c r="AC69" s="78"/>
    </row>
    <row r="70" spans="1:29" ht="15.75" customHeight="1">
      <c r="A70" s="919" t="s">
        <v>190</v>
      </c>
      <c r="B70" s="896"/>
      <c r="C70" s="896"/>
      <c r="D70" s="896"/>
      <c r="E70" s="896"/>
      <c r="F70" s="896"/>
      <c r="G70" s="896"/>
      <c r="H70" s="896"/>
      <c r="I70" s="896"/>
      <c r="J70" s="896"/>
      <c r="K70" s="896"/>
      <c r="L70" s="896"/>
      <c r="M70" s="896"/>
      <c r="N70" s="896"/>
      <c r="O70" s="896"/>
      <c r="P70" s="896"/>
      <c r="Q70" s="896"/>
      <c r="R70" s="896"/>
      <c r="S70" s="896"/>
      <c r="T70" s="896"/>
      <c r="U70" s="896"/>
      <c r="V70" s="896"/>
      <c r="W70" s="896"/>
      <c r="X70" s="897"/>
      <c r="Y70" s="78"/>
      <c r="Z70" s="78"/>
      <c r="AA70" s="78"/>
      <c r="AB70" s="78"/>
      <c r="AC70" s="78"/>
    </row>
    <row r="71" spans="1:29" ht="15.75" customHeight="1">
      <c r="A71" s="928" t="s">
        <v>191</v>
      </c>
      <c r="B71" s="929"/>
      <c r="C71" s="929"/>
      <c r="D71" s="929"/>
      <c r="E71" s="929"/>
      <c r="F71" s="929"/>
      <c r="G71" s="929"/>
      <c r="H71" s="929"/>
      <c r="I71" s="929"/>
      <c r="J71" s="929"/>
      <c r="K71" s="929"/>
      <c r="L71" s="929"/>
      <c r="M71" s="929"/>
      <c r="N71" s="929"/>
      <c r="O71" s="929"/>
      <c r="P71" s="929"/>
      <c r="Q71" s="929"/>
      <c r="R71" s="929"/>
      <c r="S71" s="929"/>
      <c r="T71" s="929"/>
      <c r="U71" s="929"/>
      <c r="V71" s="929"/>
      <c r="W71" s="929"/>
      <c r="X71" s="930"/>
      <c r="Y71" s="78"/>
      <c r="Z71" s="78"/>
      <c r="AA71" s="78"/>
      <c r="AB71" s="78"/>
      <c r="AC71" s="78"/>
    </row>
    <row r="72" spans="1:29" ht="15.75" customHeight="1">
      <c r="A72" s="931" t="s">
        <v>192</v>
      </c>
      <c r="B72" s="216" t="s">
        <v>193</v>
      </c>
      <c r="C72" s="217"/>
      <c r="D72" s="218">
        <v>3</v>
      </c>
      <c r="E72" s="218"/>
      <c r="F72" s="219"/>
      <c r="G72" s="220">
        <v>3</v>
      </c>
      <c r="H72" s="220">
        <f>G72*30</f>
        <v>90</v>
      </c>
      <c r="I72" s="186">
        <f>J72+K72+L72</f>
        <v>30</v>
      </c>
      <c r="J72" s="187">
        <v>15</v>
      </c>
      <c r="K72" s="187"/>
      <c r="L72" s="187">
        <v>15</v>
      </c>
      <c r="M72" s="221">
        <f>H72-I72</f>
        <v>60</v>
      </c>
      <c r="N72" s="217"/>
      <c r="O72" s="222"/>
      <c r="P72" s="219"/>
      <c r="Q72" s="217">
        <v>2</v>
      </c>
      <c r="R72" s="222"/>
      <c r="S72" s="219"/>
      <c r="T72" s="217"/>
      <c r="U72" s="222"/>
      <c r="V72" s="219"/>
      <c r="W72" s="217"/>
      <c r="X72" s="219"/>
      <c r="Y72" s="78"/>
      <c r="Z72" s="78"/>
      <c r="AA72" s="78"/>
      <c r="AB72" s="78"/>
      <c r="AC72" s="78"/>
    </row>
    <row r="73" spans="1:29" ht="15.75" customHeight="1">
      <c r="A73" s="889"/>
      <c r="B73" s="223" t="s">
        <v>194</v>
      </c>
      <c r="C73" s="224"/>
      <c r="D73" s="225"/>
      <c r="E73" s="225"/>
      <c r="F73" s="226"/>
      <c r="G73" s="227"/>
      <c r="H73" s="227"/>
      <c r="I73" s="228"/>
      <c r="J73" s="229"/>
      <c r="K73" s="229"/>
      <c r="L73" s="229"/>
      <c r="M73" s="230"/>
      <c r="N73" s="224"/>
      <c r="O73" s="231"/>
      <c r="P73" s="226"/>
      <c r="Q73" s="224"/>
      <c r="R73" s="231"/>
      <c r="S73" s="226"/>
      <c r="T73" s="224"/>
      <c r="U73" s="231"/>
      <c r="V73" s="226"/>
      <c r="W73" s="224"/>
      <c r="X73" s="226"/>
      <c r="Y73" s="78"/>
      <c r="Z73" s="78"/>
      <c r="AA73" s="78"/>
      <c r="AB73" s="78"/>
      <c r="AC73" s="78"/>
    </row>
    <row r="74" spans="1:29" ht="15.75" customHeight="1">
      <c r="A74" s="918" t="s">
        <v>195</v>
      </c>
      <c r="B74" s="223" t="s">
        <v>196</v>
      </c>
      <c r="C74" s="224"/>
      <c r="D74" s="225">
        <v>4</v>
      </c>
      <c r="E74" s="225"/>
      <c r="F74" s="226"/>
      <c r="G74" s="227">
        <v>3.5</v>
      </c>
      <c r="H74" s="227">
        <f>G74*30</f>
        <v>105</v>
      </c>
      <c r="I74" s="228">
        <f>J74+K74+L74</f>
        <v>36</v>
      </c>
      <c r="J74" s="229">
        <v>18</v>
      </c>
      <c r="K74" s="229"/>
      <c r="L74" s="229">
        <v>18</v>
      </c>
      <c r="M74" s="230">
        <f>H74-I74</f>
        <v>69</v>
      </c>
      <c r="N74" s="224"/>
      <c r="O74" s="231"/>
      <c r="P74" s="226"/>
      <c r="Q74" s="224"/>
      <c r="R74" s="231">
        <v>2</v>
      </c>
      <c r="S74" s="226">
        <v>2</v>
      </c>
      <c r="T74" s="224"/>
      <c r="U74" s="231"/>
      <c r="V74" s="226"/>
      <c r="W74" s="224"/>
      <c r="X74" s="226"/>
      <c r="Y74" s="78"/>
      <c r="Z74" s="78"/>
      <c r="AA74" s="78"/>
      <c r="AB74" s="78"/>
      <c r="AC74" s="78"/>
    </row>
    <row r="75" spans="1:29" ht="15.75" customHeight="1">
      <c r="A75" s="889"/>
      <c r="B75" s="223" t="s">
        <v>197</v>
      </c>
      <c r="C75" s="224"/>
      <c r="D75" s="225"/>
      <c r="E75" s="225"/>
      <c r="F75" s="226"/>
      <c r="G75" s="227"/>
      <c r="H75" s="227"/>
      <c r="I75" s="228"/>
      <c r="J75" s="229"/>
      <c r="K75" s="229"/>
      <c r="L75" s="229"/>
      <c r="M75" s="230"/>
      <c r="N75" s="224"/>
      <c r="O75" s="231"/>
      <c r="P75" s="226"/>
      <c r="Q75" s="224"/>
      <c r="R75" s="231"/>
      <c r="S75" s="226"/>
      <c r="T75" s="224"/>
      <c r="U75" s="231"/>
      <c r="V75" s="226"/>
      <c r="W75" s="224"/>
      <c r="X75" s="226"/>
      <c r="Y75" s="78"/>
      <c r="Z75" s="78"/>
      <c r="AA75" s="78"/>
      <c r="AB75" s="78"/>
      <c r="AC75" s="78"/>
    </row>
    <row r="76" spans="1:29" ht="15.75" customHeight="1">
      <c r="A76" s="918" t="s">
        <v>198</v>
      </c>
      <c r="B76" s="223" t="s">
        <v>199</v>
      </c>
      <c r="C76" s="224"/>
      <c r="D76" s="225">
        <v>5</v>
      </c>
      <c r="E76" s="225"/>
      <c r="F76" s="226"/>
      <c r="G76" s="227">
        <v>3</v>
      </c>
      <c r="H76" s="227">
        <f t="shared" ref="H76:H83" si="44">G76*30</f>
        <v>90</v>
      </c>
      <c r="I76" s="228">
        <f t="shared" ref="I76:I83" si="45">J76+K76+L76</f>
        <v>45</v>
      </c>
      <c r="J76" s="229"/>
      <c r="K76" s="229"/>
      <c r="L76" s="229">
        <v>45</v>
      </c>
      <c r="M76" s="230">
        <f>H76-I76</f>
        <v>45</v>
      </c>
      <c r="N76" s="224"/>
      <c r="O76" s="231"/>
      <c r="P76" s="226"/>
      <c r="Q76" s="224"/>
      <c r="R76" s="231"/>
      <c r="S76" s="226"/>
      <c r="T76" s="224">
        <v>3</v>
      </c>
      <c r="U76" s="231"/>
      <c r="V76" s="226"/>
      <c r="W76" s="224"/>
      <c r="X76" s="226"/>
      <c r="Y76" s="78"/>
      <c r="Z76" s="78"/>
      <c r="AA76" s="78"/>
      <c r="AB76" s="78"/>
      <c r="AC76" s="78"/>
    </row>
    <row r="77" spans="1:29" ht="15.75" customHeight="1">
      <c r="A77" s="889"/>
      <c r="B77" s="223" t="s">
        <v>200</v>
      </c>
      <c r="C77" s="224"/>
      <c r="D77" s="225"/>
      <c r="E77" s="225"/>
      <c r="F77" s="226"/>
      <c r="G77" s="227"/>
      <c r="H77" s="227">
        <f t="shared" si="44"/>
        <v>0</v>
      </c>
      <c r="I77" s="228">
        <f t="shared" si="45"/>
        <v>45</v>
      </c>
      <c r="J77" s="229">
        <v>15</v>
      </c>
      <c r="K77" s="229"/>
      <c r="L77" s="229">
        <v>30</v>
      </c>
      <c r="M77" s="230">
        <f>H76-I77</f>
        <v>45</v>
      </c>
      <c r="N77" s="224"/>
      <c r="O77" s="231"/>
      <c r="P77" s="226"/>
      <c r="Q77" s="224"/>
      <c r="R77" s="231"/>
      <c r="S77" s="226"/>
      <c r="T77" s="224"/>
      <c r="U77" s="231"/>
      <c r="V77" s="226"/>
      <c r="W77" s="224"/>
      <c r="X77" s="226"/>
      <c r="Y77" s="78"/>
      <c r="Z77" s="78"/>
      <c r="AA77" s="78"/>
      <c r="AB77" s="78"/>
      <c r="AC77" s="78"/>
    </row>
    <row r="78" spans="1:29" ht="15.75" customHeight="1">
      <c r="A78" s="918" t="s">
        <v>201</v>
      </c>
      <c r="B78" s="223" t="s">
        <v>202</v>
      </c>
      <c r="C78" s="224"/>
      <c r="D78" s="225">
        <v>6</v>
      </c>
      <c r="E78" s="225"/>
      <c r="F78" s="226"/>
      <c r="G78" s="227">
        <v>4</v>
      </c>
      <c r="H78" s="227">
        <f t="shared" si="44"/>
        <v>120</v>
      </c>
      <c r="I78" s="228">
        <f t="shared" si="45"/>
        <v>54</v>
      </c>
      <c r="J78" s="229"/>
      <c r="K78" s="229"/>
      <c r="L78" s="229">
        <v>54</v>
      </c>
      <c r="M78" s="230">
        <f>H78-I78</f>
        <v>66</v>
      </c>
      <c r="N78" s="224"/>
      <c r="O78" s="231"/>
      <c r="P78" s="226"/>
      <c r="Q78" s="224"/>
      <c r="R78" s="231"/>
      <c r="S78" s="226"/>
      <c r="T78" s="224"/>
      <c r="U78" s="231">
        <v>3</v>
      </c>
      <c r="V78" s="226">
        <v>3</v>
      </c>
      <c r="W78" s="224"/>
      <c r="X78" s="226"/>
      <c r="Y78" s="78"/>
      <c r="Z78" s="78"/>
      <c r="AA78" s="78"/>
      <c r="AB78" s="78"/>
      <c r="AC78" s="78"/>
    </row>
    <row r="79" spans="1:29" ht="15.75" customHeight="1">
      <c r="A79" s="889"/>
      <c r="B79" s="223" t="s">
        <v>203</v>
      </c>
      <c r="C79" s="224"/>
      <c r="D79" s="225"/>
      <c r="E79" s="225"/>
      <c r="F79" s="226"/>
      <c r="G79" s="227"/>
      <c r="H79" s="227">
        <f t="shared" si="44"/>
        <v>0</v>
      </c>
      <c r="I79" s="228">
        <f t="shared" si="45"/>
        <v>54</v>
      </c>
      <c r="J79" s="229">
        <v>18</v>
      </c>
      <c r="K79" s="229"/>
      <c r="L79" s="229">
        <v>36</v>
      </c>
      <c r="M79" s="230">
        <f>H78-I79</f>
        <v>66</v>
      </c>
      <c r="N79" s="224"/>
      <c r="O79" s="231"/>
      <c r="P79" s="226"/>
      <c r="Q79" s="224"/>
      <c r="R79" s="231"/>
      <c r="S79" s="226"/>
      <c r="T79" s="224"/>
      <c r="U79" s="231"/>
      <c r="V79" s="226"/>
      <c r="W79" s="224"/>
      <c r="X79" s="226"/>
      <c r="Y79" s="78"/>
      <c r="Z79" s="78"/>
      <c r="AA79" s="78"/>
      <c r="AB79" s="78"/>
      <c r="AC79" s="78"/>
    </row>
    <row r="80" spans="1:29" ht="15.75" customHeight="1">
      <c r="A80" s="918" t="s">
        <v>204</v>
      </c>
      <c r="B80" s="223" t="s">
        <v>205</v>
      </c>
      <c r="C80" s="224"/>
      <c r="D80" s="225">
        <v>7</v>
      </c>
      <c r="E80" s="225"/>
      <c r="F80" s="226"/>
      <c r="G80" s="227">
        <v>3</v>
      </c>
      <c r="H80" s="227">
        <f t="shared" si="44"/>
        <v>90</v>
      </c>
      <c r="I80" s="228">
        <f t="shared" si="45"/>
        <v>45</v>
      </c>
      <c r="J80" s="229"/>
      <c r="K80" s="229"/>
      <c r="L80" s="229">
        <v>45</v>
      </c>
      <c r="M80" s="230">
        <f>H80-I80</f>
        <v>45</v>
      </c>
      <c r="N80" s="224"/>
      <c r="O80" s="231"/>
      <c r="P80" s="226"/>
      <c r="Q80" s="224"/>
      <c r="R80" s="231"/>
      <c r="S80" s="226"/>
      <c r="T80" s="224"/>
      <c r="U80" s="231"/>
      <c r="V80" s="226"/>
      <c r="W80" s="224">
        <v>3</v>
      </c>
      <c r="X80" s="226"/>
      <c r="Y80" s="78"/>
      <c r="Z80" s="78"/>
      <c r="AA80" s="78"/>
      <c r="AB80" s="78"/>
      <c r="AC80" s="78"/>
    </row>
    <row r="81" spans="1:29" ht="15.75" customHeight="1">
      <c r="A81" s="889"/>
      <c r="B81" s="232" t="s">
        <v>206</v>
      </c>
      <c r="C81" s="80"/>
      <c r="D81" s="143"/>
      <c r="E81" s="143"/>
      <c r="F81" s="82"/>
      <c r="G81" s="233"/>
      <c r="H81" s="227">
        <f t="shared" si="44"/>
        <v>0</v>
      </c>
      <c r="I81" s="228">
        <f t="shared" si="45"/>
        <v>45</v>
      </c>
      <c r="J81" s="229">
        <v>15</v>
      </c>
      <c r="K81" s="229"/>
      <c r="L81" s="229">
        <v>30</v>
      </c>
      <c r="M81" s="230">
        <f>H80-I81</f>
        <v>45</v>
      </c>
      <c r="N81" s="80"/>
      <c r="O81" s="81"/>
      <c r="P81" s="82"/>
      <c r="Q81" s="80"/>
      <c r="R81" s="81"/>
      <c r="S81" s="82"/>
      <c r="T81" s="80"/>
      <c r="U81" s="81"/>
      <c r="V81" s="82"/>
      <c r="W81" s="80"/>
      <c r="X81" s="82"/>
      <c r="Y81" s="78"/>
      <c r="Z81" s="78"/>
      <c r="AA81" s="78"/>
      <c r="AB81" s="78"/>
      <c r="AC81" s="78"/>
    </row>
    <row r="82" spans="1:29" ht="15.75" customHeight="1">
      <c r="A82" s="890" t="s">
        <v>207</v>
      </c>
      <c r="B82" s="223" t="s">
        <v>208</v>
      </c>
      <c r="C82" s="80"/>
      <c r="D82" s="143" t="s">
        <v>181</v>
      </c>
      <c r="E82" s="143"/>
      <c r="F82" s="82"/>
      <c r="G82" s="233">
        <v>3</v>
      </c>
      <c r="H82" s="227">
        <f t="shared" si="44"/>
        <v>90</v>
      </c>
      <c r="I82" s="228">
        <f t="shared" si="45"/>
        <v>39</v>
      </c>
      <c r="J82" s="229"/>
      <c r="K82" s="229"/>
      <c r="L82" s="229">
        <v>39</v>
      </c>
      <c r="M82" s="230">
        <f>H82-I82</f>
        <v>51</v>
      </c>
      <c r="N82" s="80"/>
      <c r="O82" s="81"/>
      <c r="P82" s="82"/>
      <c r="Q82" s="80"/>
      <c r="R82" s="81"/>
      <c r="S82" s="82"/>
      <c r="T82" s="80"/>
      <c r="U82" s="81"/>
      <c r="V82" s="82"/>
      <c r="W82" s="80"/>
      <c r="X82" s="82">
        <v>3</v>
      </c>
      <c r="Y82" s="78"/>
      <c r="Z82" s="78"/>
      <c r="AA82" s="78"/>
      <c r="AB82" s="78"/>
      <c r="AC82" s="78"/>
    </row>
    <row r="83" spans="1:29" ht="16.5" customHeight="1">
      <c r="A83" s="915"/>
      <c r="B83" s="234" t="s">
        <v>209</v>
      </c>
      <c r="C83" s="235"/>
      <c r="D83" s="236"/>
      <c r="E83" s="236"/>
      <c r="F83" s="237"/>
      <c r="G83" s="238"/>
      <c r="H83" s="239">
        <f t="shared" si="44"/>
        <v>0</v>
      </c>
      <c r="I83" s="240">
        <f t="shared" si="45"/>
        <v>39</v>
      </c>
      <c r="J83" s="241">
        <v>13</v>
      </c>
      <c r="K83" s="241"/>
      <c r="L83" s="241">
        <v>26</v>
      </c>
      <c r="M83" s="242">
        <f>H82-I83</f>
        <v>51</v>
      </c>
      <c r="N83" s="235"/>
      <c r="O83" s="243"/>
      <c r="P83" s="237"/>
      <c r="Q83" s="235"/>
      <c r="R83" s="243"/>
      <c r="S83" s="237"/>
      <c r="T83" s="235"/>
      <c r="U83" s="243"/>
      <c r="V83" s="237"/>
      <c r="W83" s="235"/>
      <c r="X83" s="237"/>
      <c r="Y83" s="78"/>
      <c r="Z83" s="78"/>
      <c r="AA83" s="78"/>
      <c r="AB83" s="78"/>
      <c r="AC83" s="78"/>
    </row>
    <row r="84" spans="1:29" ht="15.75" customHeight="1">
      <c r="A84" s="932" t="s">
        <v>210</v>
      </c>
      <c r="B84" s="886"/>
      <c r="C84" s="886"/>
      <c r="D84" s="886"/>
      <c r="E84" s="886"/>
      <c r="F84" s="887"/>
      <c r="G84" s="245">
        <f t="shared" ref="G84:AC84" si="46">SUM(G72:G83)</f>
        <v>19.5</v>
      </c>
      <c r="H84" s="246">
        <f t="shared" si="46"/>
        <v>585</v>
      </c>
      <c r="I84" s="246">
        <f t="shared" si="46"/>
        <v>432</v>
      </c>
      <c r="J84" s="246">
        <f t="shared" si="46"/>
        <v>94</v>
      </c>
      <c r="K84" s="246">
        <f t="shared" si="46"/>
        <v>0</v>
      </c>
      <c r="L84" s="246">
        <f t="shared" si="46"/>
        <v>338</v>
      </c>
      <c r="M84" s="246">
        <f t="shared" si="46"/>
        <v>543</v>
      </c>
      <c r="N84" s="246">
        <f t="shared" si="46"/>
        <v>0</v>
      </c>
      <c r="O84" s="246">
        <f t="shared" si="46"/>
        <v>0</v>
      </c>
      <c r="P84" s="246">
        <f t="shared" si="46"/>
        <v>0</v>
      </c>
      <c r="Q84" s="246">
        <f t="shared" si="46"/>
        <v>2</v>
      </c>
      <c r="R84" s="246">
        <f t="shared" si="46"/>
        <v>2</v>
      </c>
      <c r="S84" s="246">
        <f t="shared" si="46"/>
        <v>2</v>
      </c>
      <c r="T84" s="246">
        <f t="shared" si="46"/>
        <v>3</v>
      </c>
      <c r="U84" s="246">
        <f t="shared" si="46"/>
        <v>3</v>
      </c>
      <c r="V84" s="246">
        <f t="shared" si="46"/>
        <v>3</v>
      </c>
      <c r="W84" s="246">
        <f t="shared" si="46"/>
        <v>3</v>
      </c>
      <c r="X84" s="246">
        <f t="shared" si="46"/>
        <v>3</v>
      </c>
      <c r="Y84" s="247">
        <f t="shared" si="46"/>
        <v>0</v>
      </c>
      <c r="Z84" s="246">
        <f t="shared" si="46"/>
        <v>0</v>
      </c>
      <c r="AA84" s="246">
        <f t="shared" si="46"/>
        <v>0</v>
      </c>
      <c r="AB84" s="246">
        <f t="shared" si="46"/>
        <v>0</v>
      </c>
      <c r="AC84" s="246">
        <f t="shared" si="46"/>
        <v>0</v>
      </c>
    </row>
    <row r="85" spans="1:29" ht="15.75" customHeight="1">
      <c r="A85" s="928" t="s">
        <v>211</v>
      </c>
      <c r="B85" s="929"/>
      <c r="C85" s="929"/>
      <c r="D85" s="929"/>
      <c r="E85" s="929"/>
      <c r="F85" s="929"/>
      <c r="G85" s="929"/>
      <c r="H85" s="929"/>
      <c r="I85" s="929"/>
      <c r="J85" s="929"/>
      <c r="K85" s="929"/>
      <c r="L85" s="929"/>
      <c r="M85" s="929"/>
      <c r="N85" s="929"/>
      <c r="O85" s="929"/>
      <c r="P85" s="929"/>
      <c r="Q85" s="929"/>
      <c r="R85" s="929"/>
      <c r="S85" s="929"/>
      <c r="T85" s="929"/>
      <c r="U85" s="929"/>
      <c r="V85" s="929"/>
      <c r="W85" s="929"/>
      <c r="X85" s="930"/>
      <c r="Y85" s="78"/>
      <c r="Z85" s="78"/>
      <c r="AA85" s="78"/>
      <c r="AB85" s="78"/>
      <c r="AC85" s="78"/>
    </row>
    <row r="86" spans="1:29" ht="15.75" customHeight="1">
      <c r="A86" s="888" t="s">
        <v>212</v>
      </c>
      <c r="B86" s="232" t="s">
        <v>213</v>
      </c>
      <c r="C86" s="143"/>
      <c r="D86" s="143" t="s">
        <v>151</v>
      </c>
      <c r="E86" s="143"/>
      <c r="F86" s="143"/>
      <c r="G86" s="227">
        <v>5</v>
      </c>
      <c r="H86" s="248">
        <f>G86*30</f>
        <v>150</v>
      </c>
      <c r="I86" s="217">
        <f>J86+L86+K86</f>
        <v>60</v>
      </c>
      <c r="J86" s="218">
        <v>30</v>
      </c>
      <c r="K86" s="218"/>
      <c r="L86" s="218">
        <v>30</v>
      </c>
      <c r="M86" s="249">
        <f>H86-I86</f>
        <v>90</v>
      </c>
      <c r="N86" s="250"/>
      <c r="O86" s="231"/>
      <c r="P86" s="226"/>
      <c r="Q86" s="224"/>
      <c r="R86" s="231"/>
      <c r="S86" s="226"/>
      <c r="T86" s="224">
        <v>4</v>
      </c>
      <c r="U86" s="231"/>
      <c r="V86" s="226"/>
      <c r="W86" s="224"/>
      <c r="X86" s="226"/>
      <c r="Y86" s="78"/>
      <c r="Z86" s="78"/>
      <c r="AA86" s="78"/>
      <c r="AB86" s="78"/>
      <c r="AC86" s="78"/>
    </row>
    <row r="87" spans="1:29" ht="16.5" customHeight="1">
      <c r="A87" s="889"/>
      <c r="B87" s="232" t="s">
        <v>214</v>
      </c>
      <c r="C87" s="251"/>
      <c r="D87" s="140"/>
      <c r="E87" s="252"/>
      <c r="F87" s="144"/>
      <c r="G87" s="233"/>
      <c r="H87" s="253"/>
      <c r="I87" s="254"/>
      <c r="J87" s="255"/>
      <c r="K87" s="255">
        <f>SUM(K88:K93)</f>
        <v>0</v>
      </c>
      <c r="L87" s="255"/>
      <c r="M87" s="256"/>
      <c r="N87" s="257"/>
      <c r="O87" s="81"/>
      <c r="P87" s="82"/>
      <c r="Q87" s="80"/>
      <c r="R87" s="81"/>
      <c r="S87" s="82"/>
      <c r="T87" s="80"/>
      <c r="U87" s="81"/>
      <c r="V87" s="82"/>
      <c r="W87" s="80"/>
      <c r="X87" s="82"/>
      <c r="Y87" s="78"/>
      <c r="Z87" s="78"/>
      <c r="AA87" s="78"/>
      <c r="AB87" s="78"/>
      <c r="AC87" s="78"/>
    </row>
    <row r="88" spans="1:29" ht="15.75" customHeight="1">
      <c r="A88" s="890" t="s">
        <v>215</v>
      </c>
      <c r="B88" s="232" t="s">
        <v>216</v>
      </c>
      <c r="C88" s="251">
        <v>6</v>
      </c>
      <c r="D88" s="140"/>
      <c r="E88" s="252"/>
      <c r="F88" s="144"/>
      <c r="G88" s="233">
        <v>5</v>
      </c>
      <c r="H88" s="258">
        <f>G88*30</f>
        <v>150</v>
      </c>
      <c r="I88" s="139">
        <f>J88+L88+K88</f>
        <v>54</v>
      </c>
      <c r="J88" s="259">
        <v>18</v>
      </c>
      <c r="K88" s="143"/>
      <c r="L88" s="143">
        <v>36</v>
      </c>
      <c r="M88" s="260">
        <f>H88-I88</f>
        <v>96</v>
      </c>
      <c r="N88" s="25"/>
      <c r="O88" s="58"/>
      <c r="P88" s="23"/>
      <c r="Q88" s="21"/>
      <c r="R88" s="58"/>
      <c r="S88" s="23"/>
      <c r="T88" s="21"/>
      <c r="U88" s="58">
        <v>3</v>
      </c>
      <c r="V88" s="23">
        <v>3</v>
      </c>
      <c r="W88" s="21"/>
      <c r="X88" s="82"/>
      <c r="Y88" s="78"/>
      <c r="Z88" s="78"/>
      <c r="AA88" s="78"/>
      <c r="AB88" s="78"/>
      <c r="AC88" s="78"/>
    </row>
    <row r="89" spans="1:29" ht="15.75" customHeight="1">
      <c r="A89" s="889"/>
      <c r="B89" s="232" t="s">
        <v>217</v>
      </c>
      <c r="C89" s="251"/>
      <c r="D89" s="140"/>
      <c r="E89" s="252"/>
      <c r="F89" s="144"/>
      <c r="G89" s="233"/>
      <c r="H89" s="258"/>
      <c r="I89" s="139"/>
      <c r="J89" s="259"/>
      <c r="K89" s="143"/>
      <c r="L89" s="143"/>
      <c r="M89" s="260"/>
      <c r="N89" s="25"/>
      <c r="O89" s="58"/>
      <c r="P89" s="23"/>
      <c r="Q89" s="21"/>
      <c r="R89" s="58"/>
      <c r="S89" s="23"/>
      <c r="T89" s="21"/>
      <c r="U89" s="58"/>
      <c r="V89" s="23"/>
      <c r="W89" s="21"/>
      <c r="X89" s="82"/>
      <c r="Y89" s="78"/>
      <c r="Z89" s="78"/>
      <c r="AA89" s="78"/>
      <c r="AB89" s="78"/>
      <c r="AC89" s="78"/>
    </row>
    <row r="90" spans="1:29" ht="15.75" customHeight="1">
      <c r="A90" s="890" t="s">
        <v>218</v>
      </c>
      <c r="B90" s="232" t="s">
        <v>219</v>
      </c>
      <c r="C90" s="251"/>
      <c r="D90" s="140" t="s">
        <v>144</v>
      </c>
      <c r="E90" s="252"/>
      <c r="F90" s="144"/>
      <c r="G90" s="233">
        <v>5</v>
      </c>
      <c r="H90" s="258">
        <f>G90*30</f>
        <v>150</v>
      </c>
      <c r="I90" s="139">
        <f>J90+L90+K90</f>
        <v>54</v>
      </c>
      <c r="J90" s="259">
        <v>18</v>
      </c>
      <c r="K90" s="143"/>
      <c r="L90" s="143">
        <v>36</v>
      </c>
      <c r="M90" s="260">
        <f>H90-I90</f>
        <v>96</v>
      </c>
      <c r="N90" s="25"/>
      <c r="O90" s="58"/>
      <c r="P90" s="23"/>
      <c r="Q90" s="21"/>
      <c r="R90" s="58"/>
      <c r="S90" s="23"/>
      <c r="T90" s="21"/>
      <c r="U90" s="58">
        <v>3</v>
      </c>
      <c r="V90" s="23">
        <v>3</v>
      </c>
      <c r="W90" s="21"/>
      <c r="X90" s="82"/>
      <c r="Y90" s="78"/>
      <c r="Z90" s="78"/>
      <c r="AA90" s="78"/>
      <c r="AB90" s="78"/>
      <c r="AC90" s="78"/>
    </row>
    <row r="91" spans="1:29" ht="15.75" customHeight="1">
      <c r="A91" s="889"/>
      <c r="B91" s="232" t="s">
        <v>220</v>
      </c>
      <c r="C91" s="251"/>
      <c r="D91" s="140"/>
      <c r="E91" s="252"/>
      <c r="F91" s="144"/>
      <c r="G91" s="233"/>
      <c r="H91" s="258"/>
      <c r="I91" s="139"/>
      <c r="J91" s="259"/>
      <c r="K91" s="143"/>
      <c r="L91" s="143"/>
      <c r="M91" s="260"/>
      <c r="N91" s="25"/>
      <c r="O91" s="58"/>
      <c r="P91" s="23"/>
      <c r="Q91" s="21"/>
      <c r="R91" s="58"/>
      <c r="S91" s="23"/>
      <c r="T91" s="21"/>
      <c r="U91" s="58"/>
      <c r="V91" s="23"/>
      <c r="W91" s="21"/>
      <c r="X91" s="82"/>
      <c r="Y91" s="78"/>
      <c r="Z91" s="78"/>
      <c r="AA91" s="78"/>
      <c r="AB91" s="78"/>
      <c r="AC91" s="78"/>
    </row>
    <row r="92" spans="1:29" ht="15.75" customHeight="1">
      <c r="A92" s="890" t="s">
        <v>221</v>
      </c>
      <c r="B92" s="232" t="s">
        <v>222</v>
      </c>
      <c r="C92" s="251"/>
      <c r="D92" s="140" t="s">
        <v>125</v>
      </c>
      <c r="E92" s="252"/>
      <c r="F92" s="144"/>
      <c r="G92" s="233">
        <v>4</v>
      </c>
      <c r="H92" s="258">
        <f>G92*30</f>
        <v>120</v>
      </c>
      <c r="I92" s="139">
        <f>J92+L92+K92</f>
        <v>45</v>
      </c>
      <c r="J92" s="259">
        <v>15</v>
      </c>
      <c r="K92" s="143"/>
      <c r="L92" s="143">
        <v>30</v>
      </c>
      <c r="M92" s="260">
        <f>H92-I92</f>
        <v>75</v>
      </c>
      <c r="N92" s="25"/>
      <c r="O92" s="58"/>
      <c r="P92" s="24"/>
      <c r="Q92" s="21"/>
      <c r="R92" s="58"/>
      <c r="S92" s="23"/>
      <c r="T92" s="25"/>
      <c r="U92" s="58"/>
      <c r="V92" s="23"/>
      <c r="W92" s="21">
        <v>3</v>
      </c>
      <c r="X92" s="82"/>
      <c r="Y92" s="78"/>
      <c r="Z92" s="78"/>
      <c r="AA92" s="78"/>
      <c r="AB92" s="78"/>
      <c r="AC92" s="78"/>
    </row>
    <row r="93" spans="1:29" ht="15.75" customHeight="1">
      <c r="A93" s="889"/>
      <c r="B93" s="232" t="s">
        <v>223</v>
      </c>
      <c r="C93" s="251"/>
      <c r="D93" s="140"/>
      <c r="E93" s="252"/>
      <c r="F93" s="144"/>
      <c r="G93" s="233"/>
      <c r="H93" s="258"/>
      <c r="I93" s="139"/>
      <c r="J93" s="259"/>
      <c r="K93" s="143"/>
      <c r="L93" s="143"/>
      <c r="M93" s="23"/>
      <c r="N93" s="25"/>
      <c r="O93" s="58"/>
      <c r="P93" s="24"/>
      <c r="Q93" s="21"/>
      <c r="R93" s="58"/>
      <c r="S93" s="23"/>
      <c r="T93" s="25"/>
      <c r="U93" s="58"/>
      <c r="V93" s="23"/>
      <c r="W93" s="21"/>
      <c r="X93" s="82"/>
      <c r="Y93" s="78"/>
      <c r="Z93" s="78"/>
      <c r="AA93" s="78"/>
      <c r="AB93" s="78"/>
      <c r="AC93" s="78"/>
    </row>
    <row r="94" spans="1:29" ht="15.75" customHeight="1">
      <c r="A94" s="890" t="s">
        <v>224</v>
      </c>
      <c r="B94" s="232" t="s">
        <v>225</v>
      </c>
      <c r="C94" s="251">
        <v>7</v>
      </c>
      <c r="D94" s="140"/>
      <c r="E94" s="252"/>
      <c r="F94" s="252"/>
      <c r="G94" s="233">
        <v>6</v>
      </c>
      <c r="H94" s="261">
        <f>G94*30</f>
        <v>180</v>
      </c>
      <c r="I94" s="139">
        <f>J94+L94+K94</f>
        <v>60</v>
      </c>
      <c r="J94" s="259">
        <v>30</v>
      </c>
      <c r="K94" s="143"/>
      <c r="L94" s="143">
        <v>30</v>
      </c>
      <c r="M94" s="260">
        <f>H94-I94</f>
        <v>120</v>
      </c>
      <c r="N94" s="25"/>
      <c r="O94" s="58"/>
      <c r="P94" s="24"/>
      <c r="Q94" s="21"/>
      <c r="R94" s="58"/>
      <c r="S94" s="23"/>
      <c r="T94" s="25"/>
      <c r="U94" s="58"/>
      <c r="V94" s="23"/>
      <c r="W94" s="21">
        <v>4</v>
      </c>
      <c r="X94" s="82"/>
      <c r="Y94" s="78"/>
      <c r="Z94" s="78"/>
      <c r="AA94" s="78"/>
      <c r="AB94" s="78"/>
      <c r="AC94" s="78"/>
    </row>
    <row r="95" spans="1:29" ht="15.75" customHeight="1">
      <c r="A95" s="889"/>
      <c r="B95" s="232" t="s">
        <v>226</v>
      </c>
      <c r="C95" s="251"/>
      <c r="D95" s="140"/>
      <c r="E95" s="252"/>
      <c r="F95" s="252"/>
      <c r="G95" s="233"/>
      <c r="H95" s="253"/>
      <c r="I95" s="254"/>
      <c r="J95" s="255"/>
      <c r="K95" s="255"/>
      <c r="L95" s="255"/>
      <c r="M95" s="262"/>
      <c r="N95" s="25"/>
      <c r="O95" s="58"/>
      <c r="P95" s="24"/>
      <c r="Q95" s="21"/>
      <c r="R95" s="58"/>
      <c r="S95" s="23"/>
      <c r="T95" s="25"/>
      <c r="U95" s="58"/>
      <c r="V95" s="23"/>
      <c r="W95" s="21"/>
      <c r="X95" s="82"/>
      <c r="Y95" s="78"/>
      <c r="Z95" s="78"/>
      <c r="AA95" s="78"/>
      <c r="AB95" s="78"/>
      <c r="AC95" s="78"/>
    </row>
    <row r="96" spans="1:29" ht="15.75" customHeight="1">
      <c r="A96" s="890" t="s">
        <v>227</v>
      </c>
      <c r="B96" s="232" t="s">
        <v>228</v>
      </c>
      <c r="C96" s="251">
        <v>7</v>
      </c>
      <c r="D96" s="140"/>
      <c r="E96" s="252"/>
      <c r="F96" s="144"/>
      <c r="G96" s="233">
        <v>5</v>
      </c>
      <c r="H96" s="261">
        <f>G96*30</f>
        <v>150</v>
      </c>
      <c r="I96" s="139">
        <f>J96+L96</f>
        <v>60</v>
      </c>
      <c r="J96" s="259">
        <v>30</v>
      </c>
      <c r="K96" s="143"/>
      <c r="L96" s="143">
        <v>30</v>
      </c>
      <c r="M96" s="260">
        <f>H96-I96</f>
        <v>90</v>
      </c>
      <c r="N96" s="25"/>
      <c r="O96" s="58"/>
      <c r="P96" s="24"/>
      <c r="Q96" s="21"/>
      <c r="R96" s="58"/>
      <c r="S96" s="23"/>
      <c r="T96" s="25"/>
      <c r="U96" s="58"/>
      <c r="V96" s="23"/>
      <c r="W96" s="21">
        <v>4</v>
      </c>
      <c r="X96" s="23"/>
      <c r="Y96" s="78"/>
      <c r="Z96" s="78"/>
      <c r="AA96" s="78"/>
      <c r="AB96" s="78"/>
      <c r="AC96" s="78"/>
    </row>
    <row r="97" spans="1:29" ht="15.75" customHeight="1">
      <c r="A97" s="889"/>
      <c r="B97" s="223" t="s">
        <v>229</v>
      </c>
      <c r="C97" s="251"/>
      <c r="D97" s="140"/>
      <c r="E97" s="252"/>
      <c r="F97" s="144"/>
      <c r="G97" s="233"/>
      <c r="H97" s="57"/>
      <c r="I97" s="139"/>
      <c r="J97" s="259"/>
      <c r="K97" s="143"/>
      <c r="L97" s="143"/>
      <c r="M97" s="260"/>
      <c r="N97" s="25"/>
      <c r="O97" s="58"/>
      <c r="P97" s="24"/>
      <c r="Q97" s="21"/>
      <c r="R97" s="58"/>
      <c r="S97" s="23"/>
      <c r="T97" s="25"/>
      <c r="U97" s="58"/>
      <c r="V97" s="23"/>
      <c r="W97" s="21"/>
      <c r="X97" s="23"/>
      <c r="Y97" s="78"/>
      <c r="Z97" s="78"/>
      <c r="AA97" s="78"/>
      <c r="AB97" s="78"/>
      <c r="AC97" s="78"/>
    </row>
    <row r="98" spans="1:29" ht="15.75" customHeight="1">
      <c r="A98" s="890" t="s">
        <v>230</v>
      </c>
      <c r="B98" s="232" t="s">
        <v>231</v>
      </c>
      <c r="C98" s="251"/>
      <c r="D98" s="143">
        <v>8</v>
      </c>
      <c r="E98" s="144"/>
      <c r="F98" s="252"/>
      <c r="G98" s="233">
        <v>1</v>
      </c>
      <c r="H98" s="258">
        <f>G98*30</f>
        <v>30</v>
      </c>
      <c r="I98" s="139">
        <f>J98+L98+K98</f>
        <v>13</v>
      </c>
      <c r="J98" s="259"/>
      <c r="K98" s="143"/>
      <c r="L98" s="143">
        <v>13</v>
      </c>
      <c r="M98" s="260">
        <f>H98-I98</f>
        <v>17</v>
      </c>
      <c r="N98" s="25"/>
      <c r="O98" s="58"/>
      <c r="P98" s="24"/>
      <c r="Q98" s="21"/>
      <c r="R98" s="58"/>
      <c r="S98" s="23"/>
      <c r="T98" s="25"/>
      <c r="U98" s="58"/>
      <c r="V98" s="23"/>
      <c r="W98" s="21"/>
      <c r="X98" s="23">
        <v>1</v>
      </c>
      <c r="Y98" s="78"/>
      <c r="Z98" s="78"/>
      <c r="AA98" s="78"/>
      <c r="AB98" s="78"/>
      <c r="AC98" s="78"/>
    </row>
    <row r="99" spans="1:29" ht="15.75" customHeight="1">
      <c r="A99" s="889"/>
      <c r="B99" s="232" t="s">
        <v>232</v>
      </c>
      <c r="C99" s="251"/>
      <c r="D99" s="143"/>
      <c r="E99" s="144"/>
      <c r="F99" s="252"/>
      <c r="G99" s="233"/>
      <c r="H99" s="263"/>
      <c r="I99" s="264"/>
      <c r="J99" s="265"/>
      <c r="K99" s="265"/>
      <c r="L99" s="265"/>
      <c r="M99" s="262"/>
      <c r="N99" s="25"/>
      <c r="O99" s="58"/>
      <c r="P99" s="24"/>
      <c r="Q99" s="21"/>
      <c r="R99" s="58"/>
      <c r="S99" s="23"/>
      <c r="T99" s="25"/>
      <c r="U99" s="58"/>
      <c r="V99" s="23"/>
      <c r="W99" s="21"/>
      <c r="X99" s="23"/>
      <c r="Y99" s="78"/>
      <c r="Z99" s="78"/>
      <c r="AA99" s="78"/>
      <c r="AB99" s="78"/>
      <c r="AC99" s="78"/>
    </row>
    <row r="100" spans="1:29" ht="15.75" customHeight="1">
      <c r="A100" s="890" t="s">
        <v>233</v>
      </c>
      <c r="B100" s="232" t="s">
        <v>234</v>
      </c>
      <c r="C100" s="251">
        <v>8</v>
      </c>
      <c r="D100" s="143"/>
      <c r="E100" s="144"/>
      <c r="F100" s="252"/>
      <c r="G100" s="233">
        <v>5</v>
      </c>
      <c r="H100" s="258">
        <f>G100*30</f>
        <v>150</v>
      </c>
      <c r="I100" s="139">
        <f>J100+L100+K100</f>
        <v>52</v>
      </c>
      <c r="J100" s="259">
        <v>26</v>
      </c>
      <c r="K100" s="143"/>
      <c r="L100" s="143">
        <v>26</v>
      </c>
      <c r="M100" s="260">
        <f>H100-I100</f>
        <v>98</v>
      </c>
      <c r="N100" s="25"/>
      <c r="O100" s="58"/>
      <c r="P100" s="24"/>
      <c r="Q100" s="21"/>
      <c r="R100" s="58"/>
      <c r="S100" s="23"/>
      <c r="T100" s="25"/>
      <c r="U100" s="58"/>
      <c r="V100" s="23"/>
      <c r="W100" s="21"/>
      <c r="X100" s="23">
        <v>4</v>
      </c>
      <c r="Y100" s="78"/>
      <c r="Z100" s="78"/>
      <c r="AA100" s="78"/>
      <c r="AB100" s="78"/>
      <c r="AC100" s="78"/>
    </row>
    <row r="101" spans="1:29" ht="15.75" customHeight="1">
      <c r="A101" s="889"/>
      <c r="B101" s="232" t="s">
        <v>235</v>
      </c>
      <c r="C101" s="251"/>
      <c r="D101" s="143"/>
      <c r="E101" s="144"/>
      <c r="F101" s="252"/>
      <c r="G101" s="233"/>
      <c r="H101" s="263"/>
      <c r="I101" s="264"/>
      <c r="J101" s="265"/>
      <c r="K101" s="265"/>
      <c r="L101" s="265"/>
      <c r="M101" s="262"/>
      <c r="N101" s="25"/>
      <c r="O101" s="58"/>
      <c r="P101" s="24"/>
      <c r="Q101" s="21"/>
      <c r="R101" s="58"/>
      <c r="S101" s="23"/>
      <c r="T101" s="25"/>
      <c r="U101" s="58"/>
      <c r="V101" s="23"/>
      <c r="W101" s="21"/>
      <c r="X101" s="23"/>
      <c r="Y101" s="78"/>
      <c r="Z101" s="78"/>
      <c r="AA101" s="78"/>
      <c r="AB101" s="78"/>
      <c r="AC101" s="78"/>
    </row>
    <row r="102" spans="1:29" ht="15.75" customHeight="1">
      <c r="A102" s="890" t="s">
        <v>236</v>
      </c>
      <c r="B102" s="232" t="s">
        <v>237</v>
      </c>
      <c r="C102" s="251">
        <v>8</v>
      </c>
      <c r="D102" s="143"/>
      <c r="E102" s="144"/>
      <c r="F102" s="252"/>
      <c r="G102" s="233">
        <v>5</v>
      </c>
      <c r="H102" s="261">
        <f>G102*30</f>
        <v>150</v>
      </c>
      <c r="I102" s="139">
        <f>J102+L102</f>
        <v>52</v>
      </c>
      <c r="J102" s="259">
        <v>26</v>
      </c>
      <c r="K102" s="143"/>
      <c r="L102" s="143">
        <v>26</v>
      </c>
      <c r="M102" s="260">
        <f>H102-I102</f>
        <v>98</v>
      </c>
      <c r="N102" s="25"/>
      <c r="O102" s="58"/>
      <c r="P102" s="24"/>
      <c r="Q102" s="21"/>
      <c r="R102" s="58"/>
      <c r="S102" s="23"/>
      <c r="T102" s="25"/>
      <c r="U102" s="58"/>
      <c r="V102" s="23"/>
      <c r="W102" s="21"/>
      <c r="X102" s="23">
        <v>4</v>
      </c>
      <c r="Y102" s="78"/>
      <c r="Z102" s="78"/>
      <c r="AA102" s="78"/>
      <c r="AB102" s="78"/>
      <c r="AC102" s="78"/>
    </row>
    <row r="103" spans="1:29" ht="15.75" customHeight="1">
      <c r="A103" s="889"/>
      <c r="B103" s="223" t="s">
        <v>238</v>
      </c>
      <c r="C103" s="251"/>
      <c r="D103" s="143"/>
      <c r="E103" s="144"/>
      <c r="F103" s="252"/>
      <c r="G103" s="233"/>
      <c r="H103" s="261"/>
      <c r="I103" s="139"/>
      <c r="J103" s="259"/>
      <c r="K103" s="143"/>
      <c r="L103" s="143"/>
      <c r="M103" s="260"/>
      <c r="N103" s="25"/>
      <c r="O103" s="58"/>
      <c r="P103" s="24"/>
      <c r="Q103" s="21"/>
      <c r="R103" s="58"/>
      <c r="S103" s="23"/>
      <c r="T103" s="25"/>
      <c r="U103" s="58"/>
      <c r="V103" s="23"/>
      <c r="W103" s="21"/>
      <c r="X103" s="23"/>
      <c r="Y103" s="78"/>
      <c r="Z103" s="78"/>
      <c r="AA103" s="78"/>
      <c r="AB103" s="78"/>
      <c r="AC103" s="78"/>
    </row>
    <row r="104" spans="1:29" ht="15.75" customHeight="1">
      <c r="A104" s="891" t="s">
        <v>239</v>
      </c>
      <c r="B104" s="892"/>
      <c r="C104" s="892"/>
      <c r="D104" s="892"/>
      <c r="E104" s="892"/>
      <c r="F104" s="893"/>
      <c r="G104" s="147">
        <f t="shared" ref="G104:AC104" si="47">SUM(G86:G103)</f>
        <v>41</v>
      </c>
      <c r="H104" s="148">
        <f t="shared" si="47"/>
        <v>1230</v>
      </c>
      <c r="I104" s="148">
        <f t="shared" si="47"/>
        <v>450</v>
      </c>
      <c r="J104" s="148">
        <f t="shared" si="47"/>
        <v>193</v>
      </c>
      <c r="K104" s="148">
        <f t="shared" si="47"/>
        <v>0</v>
      </c>
      <c r="L104" s="148">
        <f t="shared" si="47"/>
        <v>257</v>
      </c>
      <c r="M104" s="148">
        <f t="shared" si="47"/>
        <v>780</v>
      </c>
      <c r="N104" s="148">
        <f t="shared" si="47"/>
        <v>0</v>
      </c>
      <c r="O104" s="148">
        <f t="shared" si="47"/>
        <v>0</v>
      </c>
      <c r="P104" s="148">
        <f t="shared" si="47"/>
        <v>0</v>
      </c>
      <c r="Q104" s="148">
        <f t="shared" si="47"/>
        <v>0</v>
      </c>
      <c r="R104" s="148">
        <f t="shared" si="47"/>
        <v>0</v>
      </c>
      <c r="S104" s="148">
        <f t="shared" si="47"/>
        <v>0</v>
      </c>
      <c r="T104" s="148">
        <f t="shared" si="47"/>
        <v>4</v>
      </c>
      <c r="U104" s="148">
        <f t="shared" si="47"/>
        <v>6</v>
      </c>
      <c r="V104" s="148">
        <f t="shared" si="47"/>
        <v>6</v>
      </c>
      <c r="W104" s="148">
        <f t="shared" si="47"/>
        <v>11</v>
      </c>
      <c r="X104" s="148">
        <f t="shared" si="47"/>
        <v>9</v>
      </c>
      <c r="Y104" s="149">
        <f t="shared" si="47"/>
        <v>0</v>
      </c>
      <c r="Z104" s="148">
        <f t="shared" si="47"/>
        <v>0</v>
      </c>
      <c r="AA104" s="148">
        <f t="shared" si="47"/>
        <v>0</v>
      </c>
      <c r="AB104" s="148">
        <f t="shared" si="47"/>
        <v>0</v>
      </c>
      <c r="AC104" s="148">
        <f t="shared" si="47"/>
        <v>0</v>
      </c>
    </row>
    <row r="105" spans="1:29" ht="15.75" customHeight="1">
      <c r="A105" s="942" t="s">
        <v>240</v>
      </c>
      <c r="B105" s="892"/>
      <c r="C105" s="892"/>
      <c r="D105" s="892"/>
      <c r="E105" s="892"/>
      <c r="F105" s="893"/>
      <c r="G105" s="266">
        <f t="shared" ref="G105:AC105" si="48">G104+G84</f>
        <v>60.5</v>
      </c>
      <c r="H105" s="267">
        <f t="shared" si="48"/>
        <v>1815</v>
      </c>
      <c r="I105" s="267">
        <f t="shared" si="48"/>
        <v>882</v>
      </c>
      <c r="J105" s="267">
        <f t="shared" si="48"/>
        <v>287</v>
      </c>
      <c r="K105" s="267">
        <f t="shared" si="48"/>
        <v>0</v>
      </c>
      <c r="L105" s="267">
        <f t="shared" si="48"/>
        <v>595</v>
      </c>
      <c r="M105" s="267">
        <f t="shared" si="48"/>
        <v>1323</v>
      </c>
      <c r="N105" s="148">
        <f t="shared" si="48"/>
        <v>0</v>
      </c>
      <c r="O105" s="148">
        <f t="shared" si="48"/>
        <v>0</v>
      </c>
      <c r="P105" s="148">
        <f t="shared" si="48"/>
        <v>0</v>
      </c>
      <c r="Q105" s="148">
        <f t="shared" si="48"/>
        <v>2</v>
      </c>
      <c r="R105" s="148">
        <f t="shared" si="48"/>
        <v>2</v>
      </c>
      <c r="S105" s="148">
        <f t="shared" si="48"/>
        <v>2</v>
      </c>
      <c r="T105" s="148">
        <f t="shared" si="48"/>
        <v>7</v>
      </c>
      <c r="U105" s="148">
        <f t="shared" si="48"/>
        <v>9</v>
      </c>
      <c r="V105" s="148">
        <f t="shared" si="48"/>
        <v>9</v>
      </c>
      <c r="W105" s="148">
        <f t="shared" si="48"/>
        <v>14</v>
      </c>
      <c r="X105" s="148">
        <f t="shared" si="48"/>
        <v>12</v>
      </c>
      <c r="Y105" s="149">
        <f t="shared" si="48"/>
        <v>0</v>
      </c>
      <c r="Z105" s="148">
        <f t="shared" si="48"/>
        <v>0</v>
      </c>
      <c r="AA105" s="148">
        <f t="shared" si="48"/>
        <v>0</v>
      </c>
      <c r="AB105" s="148">
        <f t="shared" si="48"/>
        <v>0</v>
      </c>
      <c r="AC105" s="148">
        <f t="shared" si="48"/>
        <v>0</v>
      </c>
    </row>
    <row r="106" spans="1:29" ht="15.75" customHeight="1">
      <c r="A106" s="941" t="s">
        <v>241</v>
      </c>
      <c r="B106" s="886"/>
      <c r="C106" s="886"/>
      <c r="D106" s="886"/>
      <c r="E106" s="886"/>
      <c r="F106" s="887"/>
      <c r="G106" s="266">
        <f t="shared" ref="G106:M106" si="49">G105+G69</f>
        <v>240</v>
      </c>
      <c r="H106" s="267">
        <f t="shared" si="49"/>
        <v>7200</v>
      </c>
      <c r="I106" s="267">
        <f t="shared" si="49"/>
        <v>2851</v>
      </c>
      <c r="J106" s="267">
        <f t="shared" si="49"/>
        <v>960</v>
      </c>
      <c r="K106" s="267">
        <f t="shared" si="49"/>
        <v>63</v>
      </c>
      <c r="L106" s="267">
        <f t="shared" si="49"/>
        <v>1828</v>
      </c>
      <c r="M106" s="267">
        <f t="shared" si="49"/>
        <v>4739</v>
      </c>
      <c r="N106" s="148">
        <f t="shared" ref="N106:X106" si="50">N69+N105</f>
        <v>26</v>
      </c>
      <c r="O106" s="148">
        <f t="shared" si="50"/>
        <v>20</v>
      </c>
      <c r="P106" s="148">
        <f t="shared" si="50"/>
        <v>20</v>
      </c>
      <c r="Q106" s="148">
        <f t="shared" si="50"/>
        <v>25</v>
      </c>
      <c r="R106" s="148">
        <f t="shared" si="50"/>
        <v>20</v>
      </c>
      <c r="S106" s="148">
        <f t="shared" si="50"/>
        <v>20</v>
      </c>
      <c r="T106" s="148">
        <f t="shared" si="50"/>
        <v>24</v>
      </c>
      <c r="U106" s="148">
        <f t="shared" si="50"/>
        <v>16</v>
      </c>
      <c r="V106" s="148">
        <f t="shared" si="50"/>
        <v>16</v>
      </c>
      <c r="W106" s="148">
        <f t="shared" si="50"/>
        <v>22</v>
      </c>
      <c r="X106" s="148">
        <f t="shared" si="50"/>
        <v>16</v>
      </c>
      <c r="Y106" s="27"/>
      <c r="Z106" s="27"/>
      <c r="AA106" s="268">
        <v>22</v>
      </c>
      <c r="AB106" s="268">
        <v>22</v>
      </c>
      <c r="AC106" s="268">
        <v>22</v>
      </c>
    </row>
    <row r="107" spans="1:29" ht="15.75" customHeight="1">
      <c r="A107" s="894" t="s">
        <v>242</v>
      </c>
      <c r="B107" s="892"/>
      <c r="C107" s="892"/>
      <c r="D107" s="892"/>
      <c r="E107" s="892"/>
      <c r="F107" s="892"/>
      <c r="G107" s="892"/>
      <c r="H107" s="892"/>
      <c r="I107" s="892"/>
      <c r="J107" s="892"/>
      <c r="K107" s="892"/>
      <c r="L107" s="892"/>
      <c r="M107" s="893"/>
      <c r="N107" s="148">
        <f t="shared" ref="N107:AC107" si="51">N106</f>
        <v>26</v>
      </c>
      <c r="O107" s="148">
        <f t="shared" si="51"/>
        <v>20</v>
      </c>
      <c r="P107" s="148">
        <f t="shared" si="51"/>
        <v>20</v>
      </c>
      <c r="Q107" s="148">
        <f t="shared" si="51"/>
        <v>25</v>
      </c>
      <c r="R107" s="148">
        <f t="shared" si="51"/>
        <v>20</v>
      </c>
      <c r="S107" s="148">
        <f t="shared" si="51"/>
        <v>20</v>
      </c>
      <c r="T107" s="148">
        <f t="shared" si="51"/>
        <v>24</v>
      </c>
      <c r="U107" s="148">
        <f t="shared" si="51"/>
        <v>16</v>
      </c>
      <c r="V107" s="148">
        <f t="shared" si="51"/>
        <v>16</v>
      </c>
      <c r="W107" s="148">
        <f t="shared" si="51"/>
        <v>22</v>
      </c>
      <c r="X107" s="148">
        <f t="shared" si="51"/>
        <v>16</v>
      </c>
      <c r="Y107" s="149">
        <f t="shared" si="51"/>
        <v>0</v>
      </c>
      <c r="Z107" s="148">
        <f t="shared" si="51"/>
        <v>0</v>
      </c>
      <c r="AA107" s="148">
        <f t="shared" si="51"/>
        <v>22</v>
      </c>
      <c r="AB107" s="148">
        <f t="shared" si="51"/>
        <v>22</v>
      </c>
      <c r="AC107" s="148">
        <f t="shared" si="51"/>
        <v>22</v>
      </c>
    </row>
    <row r="108" spans="1:29" ht="15.75" customHeight="1">
      <c r="A108" s="894" t="s">
        <v>243</v>
      </c>
      <c r="B108" s="892"/>
      <c r="C108" s="892"/>
      <c r="D108" s="892"/>
      <c r="E108" s="892"/>
      <c r="F108" s="892"/>
      <c r="G108" s="892"/>
      <c r="H108" s="892"/>
      <c r="I108" s="892"/>
      <c r="J108" s="892"/>
      <c r="K108" s="892"/>
      <c r="L108" s="892"/>
      <c r="M108" s="893"/>
      <c r="N108" s="148">
        <v>3</v>
      </c>
      <c r="O108" s="247"/>
      <c r="P108" s="269">
        <v>3</v>
      </c>
      <c r="Q108" s="269">
        <v>3</v>
      </c>
      <c r="R108" s="269"/>
      <c r="S108" s="269">
        <v>3</v>
      </c>
      <c r="T108" s="269">
        <v>3</v>
      </c>
      <c r="U108" s="269"/>
      <c r="V108" s="269">
        <v>3</v>
      </c>
      <c r="W108" s="269">
        <v>3</v>
      </c>
      <c r="X108" s="269">
        <v>3</v>
      </c>
      <c r="Y108" s="27"/>
      <c r="Z108" s="27"/>
      <c r="AA108" s="27"/>
      <c r="AB108" s="27"/>
      <c r="AC108" s="27"/>
    </row>
    <row r="109" spans="1:29" ht="15.75" customHeight="1">
      <c r="A109" s="894" t="s">
        <v>244</v>
      </c>
      <c r="B109" s="892"/>
      <c r="C109" s="892"/>
      <c r="D109" s="892"/>
      <c r="E109" s="892"/>
      <c r="F109" s="892"/>
      <c r="G109" s="892"/>
      <c r="H109" s="892"/>
      <c r="I109" s="892"/>
      <c r="J109" s="892"/>
      <c r="K109" s="892"/>
      <c r="L109" s="892"/>
      <c r="M109" s="893"/>
      <c r="N109" s="215">
        <v>4</v>
      </c>
      <c r="O109" s="270"/>
      <c r="P109" s="271">
        <v>4</v>
      </c>
      <c r="Q109" s="271">
        <v>4</v>
      </c>
      <c r="R109" s="271"/>
      <c r="S109" s="271">
        <v>5</v>
      </c>
      <c r="T109" s="271">
        <v>4</v>
      </c>
      <c r="U109" s="271"/>
      <c r="V109" s="271">
        <v>3</v>
      </c>
      <c r="W109" s="271">
        <v>4</v>
      </c>
      <c r="X109" s="271">
        <v>3</v>
      </c>
      <c r="Y109" s="27"/>
      <c r="Z109" s="27"/>
      <c r="AA109" s="27"/>
      <c r="AB109" s="27"/>
      <c r="AC109" s="27"/>
    </row>
    <row r="110" spans="1:29" ht="15.75" customHeight="1">
      <c r="A110" s="894" t="s">
        <v>245</v>
      </c>
      <c r="B110" s="892"/>
      <c r="C110" s="892"/>
      <c r="D110" s="892"/>
      <c r="E110" s="892"/>
      <c r="F110" s="892"/>
      <c r="G110" s="892"/>
      <c r="H110" s="892"/>
      <c r="I110" s="892"/>
      <c r="J110" s="892"/>
      <c r="K110" s="892"/>
      <c r="L110" s="892"/>
      <c r="M110" s="893"/>
      <c r="N110" s="272"/>
      <c r="O110" s="273"/>
      <c r="P110" s="273"/>
      <c r="Q110" s="274"/>
      <c r="R110" s="274"/>
      <c r="S110" s="274"/>
      <c r="T110" s="274"/>
      <c r="U110" s="274"/>
      <c r="V110" s="274"/>
      <c r="W110" s="274"/>
      <c r="X110" s="274"/>
      <c r="Y110" s="27"/>
      <c r="Z110" s="27"/>
      <c r="AA110" s="27"/>
      <c r="AB110" s="27"/>
      <c r="AC110" s="27"/>
    </row>
    <row r="111" spans="1:29" ht="15.75" customHeight="1">
      <c r="A111" s="895" t="s">
        <v>246</v>
      </c>
      <c r="B111" s="896"/>
      <c r="C111" s="896"/>
      <c r="D111" s="896"/>
      <c r="E111" s="896"/>
      <c r="F111" s="896"/>
      <c r="G111" s="896"/>
      <c r="H111" s="896"/>
      <c r="I111" s="896"/>
      <c r="J111" s="896"/>
      <c r="K111" s="896"/>
      <c r="L111" s="896"/>
      <c r="M111" s="897"/>
      <c r="N111" s="275"/>
      <c r="O111" s="273"/>
      <c r="P111" s="273"/>
      <c r="Q111" s="276"/>
      <c r="R111" s="276"/>
      <c r="S111" s="277"/>
      <c r="T111" s="277">
        <v>1</v>
      </c>
      <c r="U111" s="276"/>
      <c r="V111" s="277">
        <v>1</v>
      </c>
      <c r="W111" s="277">
        <v>1</v>
      </c>
      <c r="X111" s="276"/>
      <c r="Y111" s="27"/>
      <c r="Z111" s="27"/>
      <c r="AA111" s="27"/>
      <c r="AB111" s="27"/>
      <c r="AC111" s="27"/>
    </row>
    <row r="112" spans="1:29" ht="15.75" customHeight="1">
      <c r="A112" s="898" t="s">
        <v>247</v>
      </c>
      <c r="B112" s="892"/>
      <c r="C112" s="892"/>
      <c r="D112" s="892"/>
      <c r="E112" s="892"/>
      <c r="F112" s="892"/>
      <c r="G112" s="892"/>
      <c r="H112" s="892"/>
      <c r="I112" s="892"/>
      <c r="J112" s="892"/>
      <c r="K112" s="892"/>
      <c r="L112" s="892"/>
      <c r="M112" s="893"/>
      <c r="N112" s="899" t="s">
        <v>248</v>
      </c>
      <c r="O112" s="886"/>
      <c r="P112" s="887"/>
      <c r="Q112" s="885">
        <f>G69/G106*100</f>
        <v>74.791666666666671</v>
      </c>
      <c r="R112" s="886"/>
      <c r="S112" s="887"/>
      <c r="T112" s="885" t="s">
        <v>249</v>
      </c>
      <c r="U112" s="886"/>
      <c r="V112" s="887"/>
      <c r="W112" s="885">
        <f>G105/G106*100</f>
        <v>25.208333333333332</v>
      </c>
      <c r="X112" s="887"/>
      <c r="Y112" s="278">
        <f>SUM(N112:X112)</f>
        <v>100</v>
      </c>
      <c r="Z112" s="27"/>
      <c r="AA112" s="27"/>
      <c r="AB112" s="27"/>
      <c r="AC112" s="27"/>
    </row>
    <row r="113" spans="1:29" ht="15.75" customHeight="1">
      <c r="A113" s="279"/>
      <c r="B113" s="279"/>
      <c r="C113" s="279"/>
      <c r="D113" s="279"/>
      <c r="E113" s="279"/>
      <c r="F113" s="279"/>
      <c r="G113" s="279"/>
      <c r="H113" s="279"/>
      <c r="I113" s="279"/>
      <c r="J113" s="279"/>
      <c r="K113" s="279"/>
      <c r="L113" s="279"/>
      <c r="M113" s="279"/>
      <c r="N113" s="280"/>
      <c r="O113" s="280"/>
      <c r="P113" s="280"/>
      <c r="Q113" s="281"/>
      <c r="R113" s="281"/>
      <c r="S113" s="281"/>
      <c r="T113" s="280"/>
      <c r="U113" s="280"/>
      <c r="V113" s="280"/>
      <c r="W113" s="280"/>
      <c r="X113" s="280"/>
      <c r="Y113" s="27"/>
      <c r="Z113" s="27"/>
      <c r="AA113" s="27"/>
      <c r="AB113" s="27"/>
      <c r="AC113" s="27"/>
    </row>
    <row r="114" spans="1:29" ht="15.75" customHeight="1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</row>
    <row r="115" spans="1:29" ht="15.75" customHeight="1">
      <c r="A115" s="27"/>
      <c r="B115" s="282"/>
      <c r="C115" s="282"/>
      <c r="D115" s="282"/>
      <c r="E115" s="282"/>
      <c r="F115" s="282"/>
      <c r="G115" s="282"/>
      <c r="H115" s="282"/>
      <c r="I115" s="282"/>
      <c r="J115" s="282"/>
      <c r="K115" s="282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</row>
    <row r="116" spans="1:29" ht="15.75" customHeight="1">
      <c r="A116" s="27"/>
      <c r="B116" s="282" t="s">
        <v>250</v>
      </c>
      <c r="C116" s="282"/>
      <c r="D116" s="940"/>
      <c r="E116" s="830"/>
      <c r="F116" s="830"/>
      <c r="G116" s="830"/>
      <c r="H116" s="282"/>
      <c r="I116" s="939" t="s">
        <v>251</v>
      </c>
      <c r="J116" s="827"/>
      <c r="K116" s="8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</row>
    <row r="117" spans="1:29" ht="15.75" customHeight="1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</row>
    <row r="118" spans="1:29" ht="15.75" customHeight="1">
      <c r="A118" s="27"/>
      <c r="B118" s="282" t="s">
        <v>252</v>
      </c>
      <c r="C118" s="282"/>
      <c r="D118" s="940"/>
      <c r="E118" s="830"/>
      <c r="F118" s="830"/>
      <c r="G118" s="830"/>
      <c r="H118" s="282"/>
      <c r="I118" s="939" t="s">
        <v>253</v>
      </c>
      <c r="J118" s="827"/>
      <c r="K118" s="8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</row>
    <row r="119" spans="1:29" ht="15.75" customHeight="1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</row>
    <row r="120" spans="1:29" ht="15.75" customHeight="1">
      <c r="A120" s="27"/>
      <c r="B120" s="282" t="s">
        <v>254</v>
      </c>
      <c r="C120" s="282"/>
      <c r="D120" s="940"/>
      <c r="E120" s="830"/>
      <c r="F120" s="830"/>
      <c r="G120" s="830"/>
      <c r="H120" s="282"/>
      <c r="I120" s="939" t="s">
        <v>255</v>
      </c>
      <c r="J120" s="827"/>
      <c r="K120" s="8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</row>
    <row r="121" spans="1:29" ht="15.75" customHeight="1">
      <c r="A121" s="26"/>
      <c r="B121" s="283"/>
      <c r="C121" s="938" t="s">
        <v>33</v>
      </c>
      <c r="D121" s="827"/>
      <c r="E121" s="827"/>
      <c r="F121" s="827"/>
      <c r="G121" s="827"/>
      <c r="H121" s="827"/>
      <c r="I121" s="827"/>
      <c r="J121" s="827"/>
      <c r="K121" s="827"/>
      <c r="L121" s="284"/>
      <c r="M121" s="284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</row>
  </sheetData>
  <mergeCells count="73">
    <mergeCell ref="C121:K121"/>
    <mergeCell ref="I120:K120"/>
    <mergeCell ref="I118:K118"/>
    <mergeCell ref="A92:A93"/>
    <mergeCell ref="A94:A95"/>
    <mergeCell ref="D118:G118"/>
    <mergeCell ref="D120:G120"/>
    <mergeCell ref="D116:G116"/>
    <mergeCell ref="I116:K116"/>
    <mergeCell ref="A106:F106"/>
    <mergeCell ref="A105:F105"/>
    <mergeCell ref="A107:M107"/>
    <mergeCell ref="A108:M108"/>
    <mergeCell ref="A9:X9"/>
    <mergeCell ref="A10:X10"/>
    <mergeCell ref="A34:X34"/>
    <mergeCell ref="A33:B33"/>
    <mergeCell ref="I3:L3"/>
    <mergeCell ref="I4:I7"/>
    <mergeCell ref="J4:J7"/>
    <mergeCell ref="K4:K7"/>
    <mergeCell ref="L4:L7"/>
    <mergeCell ref="A64:F64"/>
    <mergeCell ref="A85:X85"/>
    <mergeCell ref="A71:X71"/>
    <mergeCell ref="A72:A73"/>
    <mergeCell ref="A74:A75"/>
    <mergeCell ref="A76:A77"/>
    <mergeCell ref="A78:A79"/>
    <mergeCell ref="A84:F84"/>
    <mergeCell ref="A1:X1"/>
    <mergeCell ref="G2:G7"/>
    <mergeCell ref="H3:H7"/>
    <mergeCell ref="A80:A81"/>
    <mergeCell ref="A82:A83"/>
    <mergeCell ref="A70:X70"/>
    <mergeCell ref="A68:F68"/>
    <mergeCell ref="A69:F69"/>
    <mergeCell ref="A65:X65"/>
    <mergeCell ref="A58:F58"/>
    <mergeCell ref="A59:X59"/>
    <mergeCell ref="B2:B7"/>
    <mergeCell ref="A2:A7"/>
    <mergeCell ref="C3:C7"/>
    <mergeCell ref="D3:D7"/>
    <mergeCell ref="N2:X3"/>
    <mergeCell ref="C2:F2"/>
    <mergeCell ref="H2:M2"/>
    <mergeCell ref="E3:F3"/>
    <mergeCell ref="M3:M7"/>
    <mergeCell ref="T4:V4"/>
    <mergeCell ref="N6:X6"/>
    <mergeCell ref="N4:P4"/>
    <mergeCell ref="Q4:S4"/>
    <mergeCell ref="W4:X4"/>
    <mergeCell ref="E4:E7"/>
    <mergeCell ref="F4:F7"/>
    <mergeCell ref="T112:V112"/>
    <mergeCell ref="W112:X112"/>
    <mergeCell ref="A86:A87"/>
    <mergeCell ref="A88:A89"/>
    <mergeCell ref="A90:A91"/>
    <mergeCell ref="A104:F104"/>
    <mergeCell ref="A110:M110"/>
    <mergeCell ref="A109:M109"/>
    <mergeCell ref="A96:A97"/>
    <mergeCell ref="A98:A99"/>
    <mergeCell ref="A100:A101"/>
    <mergeCell ref="A102:A103"/>
    <mergeCell ref="Q112:S112"/>
    <mergeCell ref="A111:M111"/>
    <mergeCell ref="A112:M112"/>
    <mergeCell ref="N112:P112"/>
  </mergeCells>
  <pageMargins left="0.70866141732283472" right="0.70866141732283472" top="0.74803149606299213" bottom="0.74803149606299213" header="0" footer="0"/>
  <pageSetup paperSize="9" orientation="landscape"/>
  <rowBreaks count="2" manualBreakCount="2">
    <brk id="84" man="1"/>
    <brk id="4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P181"/>
  <sheetViews>
    <sheetView workbookViewId="0"/>
  </sheetViews>
  <sheetFormatPr defaultColWidth="14.44140625" defaultRowHeight="15" customHeight="1"/>
  <cols>
    <col min="1" max="1" width="11.33203125" customWidth="1"/>
    <col min="2" max="2" width="44.109375" customWidth="1"/>
    <col min="3" max="3" width="6.6640625" customWidth="1"/>
    <col min="4" max="4" width="12" customWidth="1"/>
    <col min="5" max="5" width="7.33203125" customWidth="1"/>
    <col min="6" max="6" width="6.44140625" customWidth="1"/>
    <col min="7" max="7" width="7.44140625" customWidth="1"/>
    <col min="8" max="8" width="9.88671875" customWidth="1"/>
    <col min="9" max="9" width="8.6640625" customWidth="1"/>
    <col min="10" max="10" width="8" customWidth="1"/>
    <col min="11" max="11" width="5.88671875" customWidth="1"/>
    <col min="12" max="12" width="7.88671875" customWidth="1"/>
    <col min="13" max="13" width="8.88671875" customWidth="1"/>
    <col min="14" max="14" width="5" customWidth="1"/>
    <col min="15" max="15" width="4.88671875" customWidth="1"/>
    <col min="16" max="16" width="5.44140625" customWidth="1"/>
    <col min="17" max="22" width="3.88671875" customWidth="1"/>
    <col min="23" max="24" width="4" customWidth="1"/>
    <col min="25" max="32" width="8.6640625" hidden="1" customWidth="1"/>
    <col min="33" max="34" width="12.6640625" hidden="1" customWidth="1"/>
    <col min="35" max="35" width="8.6640625" hidden="1" customWidth="1"/>
    <col min="36" max="37" width="12.6640625" hidden="1" customWidth="1"/>
    <col min="38" max="38" width="8.6640625" hidden="1" customWidth="1"/>
    <col min="39" max="39" width="12.6640625" hidden="1" customWidth="1"/>
    <col min="40" max="40" width="13.44140625" hidden="1" customWidth="1"/>
    <col min="41" max="41" width="8.6640625" hidden="1" customWidth="1"/>
    <col min="42" max="42" width="12.6640625" hidden="1" customWidth="1"/>
    <col min="43" max="43" width="10.5546875" hidden="1" customWidth="1"/>
    <col min="44" max="46" width="8.6640625" hidden="1" customWidth="1"/>
    <col min="47" max="47" width="22.44140625" hidden="1" customWidth="1"/>
    <col min="48" max="68" width="9.109375" customWidth="1"/>
  </cols>
  <sheetData>
    <row r="1" spans="1:68" ht="15.75" customHeight="1">
      <c r="A1" s="912" t="s">
        <v>256</v>
      </c>
      <c r="B1" s="896"/>
      <c r="C1" s="896"/>
      <c r="D1" s="896"/>
      <c r="E1" s="896"/>
      <c r="F1" s="896"/>
      <c r="G1" s="896"/>
      <c r="H1" s="896"/>
      <c r="I1" s="896"/>
      <c r="J1" s="896"/>
      <c r="K1" s="896"/>
      <c r="L1" s="896"/>
      <c r="M1" s="896"/>
      <c r="N1" s="896"/>
      <c r="O1" s="896"/>
      <c r="P1" s="896"/>
      <c r="Q1" s="896"/>
      <c r="R1" s="896"/>
      <c r="S1" s="896"/>
      <c r="T1" s="896"/>
      <c r="U1" s="896"/>
      <c r="V1" s="896"/>
      <c r="W1" s="896"/>
      <c r="X1" s="897"/>
      <c r="Y1" s="27"/>
      <c r="Z1" s="27"/>
      <c r="AA1" s="27"/>
      <c r="AB1" s="27"/>
      <c r="AC1" s="27"/>
      <c r="AD1" s="27"/>
      <c r="AE1" s="27"/>
      <c r="AF1" s="27"/>
      <c r="AG1" s="285"/>
      <c r="AH1" s="285"/>
      <c r="AI1" s="285"/>
      <c r="AJ1" s="285"/>
      <c r="AK1" s="285"/>
      <c r="AL1" s="285"/>
      <c r="AM1" s="285"/>
      <c r="AN1" s="285"/>
      <c r="AO1" s="285"/>
      <c r="AP1" s="285"/>
      <c r="AQ1" s="285"/>
      <c r="AR1" s="27"/>
      <c r="AS1" s="27"/>
      <c r="AT1" s="286"/>
      <c r="AU1" s="286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</row>
    <row r="2" spans="1:68" ht="15.75" customHeight="1">
      <c r="A2" s="925" t="s">
        <v>54</v>
      </c>
      <c r="B2" s="924" t="s">
        <v>55</v>
      </c>
      <c r="C2" s="900" t="s">
        <v>56</v>
      </c>
      <c r="D2" s="869"/>
      <c r="E2" s="869"/>
      <c r="F2" s="870"/>
      <c r="G2" s="913" t="s">
        <v>57</v>
      </c>
      <c r="H2" s="900" t="s">
        <v>58</v>
      </c>
      <c r="I2" s="869"/>
      <c r="J2" s="869"/>
      <c r="K2" s="869"/>
      <c r="L2" s="869"/>
      <c r="M2" s="870"/>
      <c r="N2" s="926" t="s">
        <v>257</v>
      </c>
      <c r="O2" s="896"/>
      <c r="P2" s="896"/>
      <c r="Q2" s="896"/>
      <c r="R2" s="896"/>
      <c r="S2" s="896"/>
      <c r="T2" s="896"/>
      <c r="U2" s="896"/>
      <c r="V2" s="896"/>
      <c r="W2" s="896"/>
      <c r="X2" s="897"/>
      <c r="Y2" s="27"/>
      <c r="Z2" s="27"/>
      <c r="AA2" s="27"/>
      <c r="AB2" s="27"/>
      <c r="AC2" s="27"/>
      <c r="AD2" s="27"/>
      <c r="AE2" s="27"/>
      <c r="AF2" s="27"/>
      <c r="AG2" s="285"/>
      <c r="AH2" s="285"/>
      <c r="AI2" s="285"/>
      <c r="AJ2" s="285"/>
      <c r="AK2" s="285"/>
      <c r="AL2" s="285"/>
      <c r="AM2" s="285"/>
      <c r="AN2" s="285"/>
      <c r="AO2" s="285"/>
      <c r="AP2" s="285"/>
      <c r="AQ2" s="285"/>
      <c r="AR2" s="27"/>
      <c r="AS2" s="27"/>
      <c r="AT2" s="286"/>
      <c r="AU2" s="286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</row>
    <row r="3" spans="1:68" ht="15.75" customHeight="1">
      <c r="A3" s="914"/>
      <c r="B3" s="914"/>
      <c r="C3" s="916" t="s">
        <v>60</v>
      </c>
      <c r="D3" s="906" t="s">
        <v>61</v>
      </c>
      <c r="E3" s="901" t="s">
        <v>62</v>
      </c>
      <c r="F3" s="902"/>
      <c r="G3" s="914"/>
      <c r="H3" s="916" t="s">
        <v>63</v>
      </c>
      <c r="I3" s="937" t="s">
        <v>64</v>
      </c>
      <c r="J3" s="834"/>
      <c r="K3" s="834"/>
      <c r="L3" s="835"/>
      <c r="M3" s="909" t="s">
        <v>65</v>
      </c>
      <c r="N3" s="927"/>
      <c r="O3" s="886"/>
      <c r="P3" s="886"/>
      <c r="Q3" s="886"/>
      <c r="R3" s="886"/>
      <c r="S3" s="886"/>
      <c r="T3" s="886"/>
      <c r="U3" s="886"/>
      <c r="V3" s="886"/>
      <c r="W3" s="886"/>
      <c r="X3" s="887"/>
      <c r="Y3" s="27"/>
      <c r="Z3" s="27"/>
      <c r="AA3" s="27"/>
      <c r="AB3" s="27"/>
      <c r="AC3" s="27"/>
      <c r="AD3" s="27"/>
      <c r="AE3" s="27"/>
      <c r="AF3" s="27"/>
      <c r="AG3" s="285"/>
      <c r="AH3" s="285"/>
      <c r="AI3" s="285"/>
      <c r="AJ3" s="285"/>
      <c r="AK3" s="285"/>
      <c r="AL3" s="285"/>
      <c r="AM3" s="285"/>
      <c r="AN3" s="285"/>
      <c r="AO3" s="285"/>
      <c r="AP3" s="285"/>
      <c r="AQ3" s="285"/>
      <c r="AR3" s="27"/>
      <c r="AS3" s="27"/>
      <c r="AT3" s="286"/>
      <c r="AU3" s="286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</row>
    <row r="4" spans="1:68" ht="15.75" customHeight="1">
      <c r="A4" s="914"/>
      <c r="B4" s="914"/>
      <c r="C4" s="917"/>
      <c r="D4" s="907"/>
      <c r="E4" s="906" t="s">
        <v>66</v>
      </c>
      <c r="F4" s="909" t="s">
        <v>67</v>
      </c>
      <c r="G4" s="914"/>
      <c r="H4" s="917"/>
      <c r="I4" s="906" t="s">
        <v>52</v>
      </c>
      <c r="J4" s="906" t="s">
        <v>68</v>
      </c>
      <c r="K4" s="906" t="s">
        <v>69</v>
      </c>
      <c r="L4" s="906" t="s">
        <v>70</v>
      </c>
      <c r="M4" s="910"/>
      <c r="N4" s="905" t="s">
        <v>71</v>
      </c>
      <c r="O4" s="896"/>
      <c r="P4" s="897"/>
      <c r="Q4" s="905" t="s">
        <v>72</v>
      </c>
      <c r="R4" s="896"/>
      <c r="S4" s="897"/>
      <c r="T4" s="905" t="s">
        <v>73</v>
      </c>
      <c r="U4" s="896"/>
      <c r="V4" s="897"/>
      <c r="W4" s="905" t="s">
        <v>74</v>
      </c>
      <c r="X4" s="897"/>
      <c r="Y4" s="27"/>
      <c r="Z4" s="27"/>
      <c r="AA4" s="27"/>
      <c r="AB4" s="27"/>
      <c r="AC4" s="27"/>
      <c r="AD4" s="27"/>
      <c r="AE4" s="27"/>
      <c r="AF4" s="27"/>
      <c r="AG4" s="943" t="s">
        <v>71</v>
      </c>
      <c r="AH4" s="834"/>
      <c r="AI4" s="835"/>
      <c r="AJ4" s="943" t="s">
        <v>72</v>
      </c>
      <c r="AK4" s="834"/>
      <c r="AL4" s="835"/>
      <c r="AM4" s="943" t="s">
        <v>73</v>
      </c>
      <c r="AN4" s="834"/>
      <c r="AO4" s="835"/>
      <c r="AP4" s="943" t="s">
        <v>74</v>
      </c>
      <c r="AQ4" s="835"/>
      <c r="AR4" s="27"/>
      <c r="AS4" s="27"/>
      <c r="AT4" s="286"/>
      <c r="AU4" s="286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</row>
    <row r="5" spans="1:68" ht="15.75" customHeight="1">
      <c r="A5" s="914"/>
      <c r="B5" s="914"/>
      <c r="C5" s="917"/>
      <c r="D5" s="907"/>
      <c r="E5" s="907"/>
      <c r="F5" s="910"/>
      <c r="G5" s="914"/>
      <c r="H5" s="917"/>
      <c r="I5" s="907"/>
      <c r="J5" s="907"/>
      <c r="K5" s="907"/>
      <c r="L5" s="907"/>
      <c r="M5" s="910"/>
      <c r="N5" s="29">
        <v>1</v>
      </c>
      <c r="O5" s="30" t="s">
        <v>75</v>
      </c>
      <c r="P5" s="31" t="s">
        <v>76</v>
      </c>
      <c r="Q5" s="29">
        <v>3</v>
      </c>
      <c r="R5" s="30" t="s">
        <v>77</v>
      </c>
      <c r="S5" s="32" t="s">
        <v>78</v>
      </c>
      <c r="T5" s="33">
        <v>5</v>
      </c>
      <c r="U5" s="30" t="s">
        <v>79</v>
      </c>
      <c r="V5" s="32" t="s">
        <v>80</v>
      </c>
      <c r="W5" s="29">
        <v>7</v>
      </c>
      <c r="X5" s="32">
        <v>8</v>
      </c>
      <c r="Y5" s="27"/>
      <c r="Z5" s="27"/>
      <c r="AA5" s="27"/>
      <c r="AB5" s="27"/>
      <c r="AC5" s="27"/>
      <c r="AD5" s="27"/>
      <c r="AE5" s="27"/>
      <c r="AF5" s="27"/>
      <c r="AG5" s="287">
        <v>1</v>
      </c>
      <c r="AH5" s="287" t="s">
        <v>75</v>
      </c>
      <c r="AI5" s="287" t="s">
        <v>76</v>
      </c>
      <c r="AJ5" s="287">
        <v>3</v>
      </c>
      <c r="AK5" s="287" t="s">
        <v>77</v>
      </c>
      <c r="AL5" s="287" t="s">
        <v>78</v>
      </c>
      <c r="AM5" s="287">
        <v>5</v>
      </c>
      <c r="AN5" s="287" t="s">
        <v>79</v>
      </c>
      <c r="AO5" s="287" t="s">
        <v>80</v>
      </c>
      <c r="AP5" s="287">
        <v>7</v>
      </c>
      <c r="AQ5" s="287">
        <v>8</v>
      </c>
      <c r="AR5" s="27"/>
      <c r="AS5" s="27"/>
      <c r="AT5" s="286"/>
      <c r="AU5" s="286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</row>
    <row r="6" spans="1:68" ht="15.75" customHeight="1">
      <c r="A6" s="914"/>
      <c r="B6" s="914"/>
      <c r="C6" s="917"/>
      <c r="D6" s="907"/>
      <c r="E6" s="907"/>
      <c r="F6" s="910"/>
      <c r="G6" s="914"/>
      <c r="H6" s="917"/>
      <c r="I6" s="907"/>
      <c r="J6" s="907"/>
      <c r="K6" s="907"/>
      <c r="L6" s="907"/>
      <c r="M6" s="910"/>
      <c r="N6" s="905" t="s">
        <v>258</v>
      </c>
      <c r="O6" s="896"/>
      <c r="P6" s="896"/>
      <c r="Q6" s="896"/>
      <c r="R6" s="896"/>
      <c r="S6" s="896"/>
      <c r="T6" s="896"/>
      <c r="U6" s="896"/>
      <c r="V6" s="896"/>
      <c r="W6" s="896"/>
      <c r="X6" s="897"/>
      <c r="Y6" s="27"/>
      <c r="Z6" s="27"/>
      <c r="AA6" s="27"/>
      <c r="AB6" s="27"/>
      <c r="AC6" s="27"/>
      <c r="AD6" s="27"/>
      <c r="AE6" s="27"/>
      <c r="AF6" s="27"/>
      <c r="AG6" s="285"/>
      <c r="AH6" s="285"/>
      <c r="AI6" s="285"/>
      <c r="AJ6" s="285"/>
      <c r="AK6" s="285"/>
      <c r="AL6" s="285"/>
      <c r="AM6" s="285"/>
      <c r="AN6" s="285"/>
      <c r="AO6" s="285"/>
      <c r="AP6" s="285"/>
      <c r="AQ6" s="285"/>
      <c r="AR6" s="27"/>
      <c r="AS6" s="27"/>
      <c r="AT6" s="286"/>
      <c r="AU6" s="286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</row>
    <row r="7" spans="1:68" ht="23.25" customHeight="1">
      <c r="A7" s="915"/>
      <c r="B7" s="915"/>
      <c r="C7" s="878"/>
      <c r="D7" s="908"/>
      <c r="E7" s="908"/>
      <c r="F7" s="911"/>
      <c r="G7" s="915"/>
      <c r="H7" s="878"/>
      <c r="I7" s="908"/>
      <c r="J7" s="908"/>
      <c r="K7" s="908"/>
      <c r="L7" s="908"/>
      <c r="M7" s="911"/>
      <c r="N7" s="29">
        <v>15</v>
      </c>
      <c r="O7" s="30">
        <v>9</v>
      </c>
      <c r="P7" s="32">
        <v>9</v>
      </c>
      <c r="Q7" s="29">
        <v>15</v>
      </c>
      <c r="R7" s="30">
        <v>9</v>
      </c>
      <c r="S7" s="32">
        <v>9</v>
      </c>
      <c r="T7" s="29">
        <v>15</v>
      </c>
      <c r="U7" s="30">
        <v>9</v>
      </c>
      <c r="V7" s="32">
        <v>9</v>
      </c>
      <c r="W7" s="29">
        <v>15</v>
      </c>
      <c r="X7" s="32">
        <v>13</v>
      </c>
      <c r="Y7" s="27"/>
      <c r="Z7" s="27"/>
      <c r="AA7" s="27"/>
      <c r="AB7" s="27"/>
      <c r="AC7" s="27"/>
      <c r="AD7" s="27"/>
      <c r="AE7" s="27"/>
      <c r="AF7" s="27"/>
      <c r="AG7" s="285"/>
      <c r="AH7" s="285"/>
      <c r="AI7" s="285"/>
      <c r="AJ7" s="285"/>
      <c r="AK7" s="285"/>
      <c r="AL7" s="285"/>
      <c r="AM7" s="285"/>
      <c r="AN7" s="285"/>
      <c r="AO7" s="285"/>
      <c r="AP7" s="285"/>
      <c r="AQ7" s="285"/>
      <c r="AR7" s="27"/>
      <c r="AS7" s="27"/>
      <c r="AT7" s="286"/>
      <c r="AU7" s="286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</row>
    <row r="8" spans="1:68" ht="15.75" customHeight="1">
      <c r="A8" s="34">
        <v>1</v>
      </c>
      <c r="B8" s="35">
        <v>2</v>
      </c>
      <c r="C8" s="26">
        <v>3</v>
      </c>
      <c r="D8" s="34">
        <v>4</v>
      </c>
      <c r="E8" s="34">
        <v>5</v>
      </c>
      <c r="F8" s="34">
        <v>6</v>
      </c>
      <c r="G8" s="34">
        <v>7</v>
      </c>
      <c r="H8" s="34">
        <v>8</v>
      </c>
      <c r="I8" s="34">
        <v>9</v>
      </c>
      <c r="J8" s="34">
        <v>10</v>
      </c>
      <c r="K8" s="34">
        <v>11</v>
      </c>
      <c r="L8" s="34">
        <v>12</v>
      </c>
      <c r="M8" s="36">
        <v>13</v>
      </c>
      <c r="N8" s="29">
        <v>14</v>
      </c>
      <c r="O8" s="37">
        <v>15</v>
      </c>
      <c r="P8" s="29">
        <v>16</v>
      </c>
      <c r="Q8" s="37">
        <v>17</v>
      </c>
      <c r="R8" s="29">
        <v>18</v>
      </c>
      <c r="S8" s="37">
        <v>19</v>
      </c>
      <c r="T8" s="29">
        <v>20</v>
      </c>
      <c r="U8" s="37">
        <v>21</v>
      </c>
      <c r="V8" s="29">
        <v>22</v>
      </c>
      <c r="W8" s="37">
        <v>23</v>
      </c>
      <c r="X8" s="35">
        <v>24</v>
      </c>
      <c r="Y8" s="26">
        <v>25</v>
      </c>
      <c r="Z8" s="34">
        <v>26</v>
      </c>
      <c r="AA8" s="36">
        <v>27</v>
      </c>
      <c r="AB8" s="34">
        <v>28</v>
      </c>
      <c r="AC8" s="36">
        <v>29</v>
      </c>
      <c r="AD8" s="27"/>
      <c r="AE8" s="27"/>
      <c r="AF8" s="27"/>
      <c r="AG8" s="285"/>
      <c r="AH8" s="285"/>
      <c r="AI8" s="285"/>
      <c r="AJ8" s="285"/>
      <c r="AK8" s="285"/>
      <c r="AL8" s="285"/>
      <c r="AM8" s="285"/>
      <c r="AN8" s="285"/>
      <c r="AO8" s="285"/>
      <c r="AP8" s="285"/>
      <c r="AQ8" s="285"/>
      <c r="AR8" s="27"/>
      <c r="AS8" s="27"/>
      <c r="AT8" s="286"/>
      <c r="AU8" s="286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</row>
    <row r="9" spans="1:68" ht="15.75" customHeight="1">
      <c r="A9" s="933" t="s">
        <v>82</v>
      </c>
      <c r="B9" s="892"/>
      <c r="C9" s="892"/>
      <c r="D9" s="892"/>
      <c r="E9" s="892"/>
      <c r="F9" s="892"/>
      <c r="G9" s="892"/>
      <c r="H9" s="892"/>
      <c r="I9" s="892"/>
      <c r="J9" s="892"/>
      <c r="K9" s="892"/>
      <c r="L9" s="892"/>
      <c r="M9" s="892"/>
      <c r="N9" s="892"/>
      <c r="O9" s="892"/>
      <c r="P9" s="892"/>
      <c r="Q9" s="892"/>
      <c r="R9" s="892"/>
      <c r="S9" s="892"/>
      <c r="T9" s="892"/>
      <c r="U9" s="892"/>
      <c r="V9" s="892"/>
      <c r="W9" s="892"/>
      <c r="X9" s="893"/>
      <c r="Y9" s="27"/>
      <c r="Z9" s="27"/>
      <c r="AA9" s="27"/>
      <c r="AB9" s="27"/>
      <c r="AC9" s="27"/>
      <c r="AD9" s="27"/>
      <c r="AE9" s="27"/>
      <c r="AF9" s="27"/>
      <c r="AG9" s="285"/>
      <c r="AH9" s="285"/>
      <c r="AI9" s="285"/>
      <c r="AJ9" s="285"/>
      <c r="AK9" s="285"/>
      <c r="AL9" s="285"/>
      <c r="AM9" s="285"/>
      <c r="AN9" s="285"/>
      <c r="AO9" s="285"/>
      <c r="AP9" s="285"/>
      <c r="AQ9" s="285"/>
      <c r="AR9" s="27"/>
      <c r="AS9" s="27"/>
      <c r="AT9" s="286"/>
      <c r="AU9" s="286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</row>
    <row r="10" spans="1:68" ht="15.75" customHeight="1">
      <c r="A10" s="946" t="s">
        <v>83</v>
      </c>
      <c r="B10" s="834"/>
      <c r="C10" s="834"/>
      <c r="D10" s="834"/>
      <c r="E10" s="834"/>
      <c r="F10" s="834"/>
      <c r="G10" s="834"/>
      <c r="H10" s="834"/>
      <c r="I10" s="834"/>
      <c r="J10" s="834"/>
      <c r="K10" s="834"/>
      <c r="L10" s="834"/>
      <c r="M10" s="834"/>
      <c r="N10" s="834"/>
      <c r="O10" s="834"/>
      <c r="P10" s="834"/>
      <c r="Q10" s="834"/>
      <c r="R10" s="834"/>
      <c r="S10" s="834"/>
      <c r="T10" s="834"/>
      <c r="U10" s="834"/>
      <c r="V10" s="834"/>
      <c r="W10" s="834"/>
      <c r="X10" s="902"/>
      <c r="Y10" s="27"/>
      <c r="Z10" s="27"/>
      <c r="AA10" s="27"/>
      <c r="AB10" s="27"/>
      <c r="AC10" s="27"/>
      <c r="AD10" s="27"/>
      <c r="AE10" s="27" t="s">
        <v>71</v>
      </c>
      <c r="AF10" s="288">
        <f>AG28+AH28</f>
        <v>51</v>
      </c>
      <c r="AG10" s="285"/>
      <c r="AH10" s="285"/>
      <c r="AI10" s="285"/>
      <c r="AJ10" s="285"/>
      <c r="AK10" s="285"/>
      <c r="AL10" s="285"/>
      <c r="AM10" s="285"/>
      <c r="AN10" s="285"/>
      <c r="AO10" s="285"/>
      <c r="AP10" s="285"/>
      <c r="AQ10" s="285"/>
      <c r="AR10" s="27"/>
      <c r="AS10" s="27"/>
      <c r="AT10" s="286"/>
      <c r="AU10" s="286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</row>
    <row r="11" spans="1:68" ht="15.75" customHeight="1">
      <c r="A11" s="38" t="s">
        <v>84</v>
      </c>
      <c r="B11" s="39" t="s">
        <v>85</v>
      </c>
      <c r="C11" s="40"/>
      <c r="D11" s="41"/>
      <c r="E11" s="42"/>
      <c r="F11" s="43"/>
      <c r="G11" s="44">
        <f>G12+G13+G14+G15</f>
        <v>12</v>
      </c>
      <c r="H11" s="45">
        <f t="shared" ref="H11:I11" si="0">SUM(H12:H15)</f>
        <v>360</v>
      </c>
      <c r="I11" s="46">
        <f t="shared" si="0"/>
        <v>162</v>
      </c>
      <c r="J11" s="47"/>
      <c r="K11" s="47"/>
      <c r="L11" s="47">
        <f t="shared" ref="L11:M11" si="1">SUM(L12:L15)</f>
        <v>162</v>
      </c>
      <c r="M11" s="48">
        <f t="shared" si="1"/>
        <v>198</v>
      </c>
      <c r="N11" s="20"/>
      <c r="O11" s="49"/>
      <c r="P11" s="19"/>
      <c r="Q11" s="17"/>
      <c r="R11" s="49"/>
      <c r="S11" s="19"/>
      <c r="T11" s="17"/>
      <c r="U11" s="49"/>
      <c r="V11" s="19"/>
      <c r="W11" s="17"/>
      <c r="X11" s="19"/>
      <c r="Y11" s="27"/>
      <c r="Z11" s="27"/>
      <c r="AA11" s="27"/>
      <c r="AB11" s="27"/>
      <c r="AC11" s="27"/>
      <c r="AD11" s="27"/>
      <c r="AE11" s="27" t="s">
        <v>72</v>
      </c>
      <c r="AF11" s="288">
        <f>AJ28+AK28</f>
        <v>17</v>
      </c>
      <c r="AG11" s="285" t="b">
        <f t="shared" ref="AG11:AH11" si="2">ISBLANK(N11)</f>
        <v>1</v>
      </c>
      <c r="AH11" s="285" t="b">
        <f t="shared" si="2"/>
        <v>1</v>
      </c>
      <c r="AI11" s="285"/>
      <c r="AJ11" s="285" t="b">
        <f t="shared" ref="AJ11:AK11" si="3">ISBLANK(Q11)</f>
        <v>1</v>
      </c>
      <c r="AK11" s="285" t="b">
        <f t="shared" si="3"/>
        <v>1</v>
      </c>
      <c r="AL11" s="285"/>
      <c r="AM11" s="285" t="b">
        <f t="shared" ref="AM11:AN11" si="4">ISBLANK(T11)</f>
        <v>1</v>
      </c>
      <c r="AN11" s="285" t="b">
        <f t="shared" si="4"/>
        <v>1</v>
      </c>
      <c r="AO11" s="285"/>
      <c r="AP11" s="285" t="b">
        <f t="shared" ref="AP11:AQ11" si="5">ISBLANK(W11)</f>
        <v>1</v>
      </c>
      <c r="AQ11" s="285" t="b">
        <f t="shared" si="5"/>
        <v>1</v>
      </c>
      <c r="AR11" s="27"/>
      <c r="AS11" s="27"/>
      <c r="AT11" s="286"/>
      <c r="AU11" s="286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</row>
    <row r="12" spans="1:68" ht="15.75" customHeight="1">
      <c r="A12" s="50" t="s">
        <v>86</v>
      </c>
      <c r="B12" s="51" t="s">
        <v>85</v>
      </c>
      <c r="C12" s="52"/>
      <c r="D12" s="53">
        <v>1</v>
      </c>
      <c r="E12" s="54"/>
      <c r="F12" s="55"/>
      <c r="G12" s="56">
        <v>3</v>
      </c>
      <c r="H12" s="57">
        <f t="shared" ref="H12:H27" si="6">G12*30</f>
        <v>90</v>
      </c>
      <c r="I12" s="21">
        <f t="shared" ref="I12:I15" si="7">J12+K12+L12</f>
        <v>45</v>
      </c>
      <c r="J12" s="22"/>
      <c r="K12" s="22"/>
      <c r="L12" s="22">
        <v>45</v>
      </c>
      <c r="M12" s="23">
        <f t="shared" ref="M12:M27" si="8">H12-I12</f>
        <v>45</v>
      </c>
      <c r="N12" s="25">
        <v>3</v>
      </c>
      <c r="O12" s="58"/>
      <c r="P12" s="23"/>
      <c r="Q12" s="21"/>
      <c r="R12" s="58"/>
      <c r="S12" s="23"/>
      <c r="T12" s="21"/>
      <c r="U12" s="58"/>
      <c r="V12" s="23"/>
      <c r="W12" s="21"/>
      <c r="X12" s="23"/>
      <c r="Y12" s="27"/>
      <c r="Z12" s="27"/>
      <c r="AA12" s="27"/>
      <c r="AB12" s="27"/>
      <c r="AC12" s="27"/>
      <c r="AD12" s="27" t="s">
        <v>259</v>
      </c>
      <c r="AE12" s="27" t="s">
        <v>73</v>
      </c>
      <c r="AF12" s="288">
        <f>AM28+AN28</f>
        <v>0</v>
      </c>
      <c r="AG12" s="285" t="b">
        <f t="shared" ref="AG12:AH12" si="9">ISBLANK(N12)</f>
        <v>0</v>
      </c>
      <c r="AH12" s="285" t="b">
        <f t="shared" si="9"/>
        <v>1</v>
      </c>
      <c r="AI12" s="285"/>
      <c r="AJ12" s="285" t="b">
        <f t="shared" ref="AJ12:AK12" si="10">ISBLANK(Q12)</f>
        <v>1</v>
      </c>
      <c r="AK12" s="285" t="b">
        <f t="shared" si="10"/>
        <v>1</v>
      </c>
      <c r="AL12" s="285"/>
      <c r="AM12" s="285" t="b">
        <f t="shared" ref="AM12:AN12" si="11">ISBLANK(T12)</f>
        <v>1</v>
      </c>
      <c r="AN12" s="285" t="b">
        <f t="shared" si="11"/>
        <v>1</v>
      </c>
      <c r="AO12" s="285"/>
      <c r="AP12" s="285" t="b">
        <f t="shared" ref="AP12:AQ12" si="12">ISBLANK(W12)</f>
        <v>1</v>
      </c>
      <c r="AQ12" s="285" t="b">
        <f t="shared" si="12"/>
        <v>1</v>
      </c>
      <c r="AR12" s="27"/>
      <c r="AS12" s="27"/>
      <c r="AT12" s="286"/>
      <c r="AU12" s="286"/>
      <c r="AV12" s="289">
        <f t="shared" ref="AV12:AV27" si="13">I12/H12</f>
        <v>0.5</v>
      </c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</row>
    <row r="13" spans="1:68" ht="15.75" customHeight="1">
      <c r="A13" s="50" t="s">
        <v>87</v>
      </c>
      <c r="B13" s="51" t="s">
        <v>85</v>
      </c>
      <c r="C13" s="52"/>
      <c r="D13" s="53">
        <v>2</v>
      </c>
      <c r="E13" s="54"/>
      <c r="F13" s="55"/>
      <c r="G13" s="56">
        <v>3</v>
      </c>
      <c r="H13" s="57">
        <f t="shared" si="6"/>
        <v>90</v>
      </c>
      <c r="I13" s="21">
        <f t="shared" si="7"/>
        <v>36</v>
      </c>
      <c r="J13" s="22"/>
      <c r="K13" s="22"/>
      <c r="L13" s="22">
        <v>36</v>
      </c>
      <c r="M13" s="23">
        <f t="shared" si="8"/>
        <v>54</v>
      </c>
      <c r="N13" s="25"/>
      <c r="O13" s="58">
        <v>2</v>
      </c>
      <c r="P13" s="23">
        <v>2</v>
      </c>
      <c r="Q13" s="21"/>
      <c r="R13" s="58"/>
      <c r="S13" s="23"/>
      <c r="T13" s="21"/>
      <c r="U13" s="58"/>
      <c r="V13" s="23"/>
      <c r="W13" s="21"/>
      <c r="X13" s="23"/>
      <c r="Y13" s="27"/>
      <c r="Z13" s="27"/>
      <c r="AA13" s="27"/>
      <c r="AB13" s="27"/>
      <c r="AC13" s="27"/>
      <c r="AD13" s="27" t="s">
        <v>259</v>
      </c>
      <c r="AE13" s="27" t="s">
        <v>74</v>
      </c>
      <c r="AF13" s="288">
        <f>AP28+AQ28</f>
        <v>0</v>
      </c>
      <c r="AG13" s="285" t="b">
        <f t="shared" ref="AG13:AH13" si="14">ISBLANK(N13)</f>
        <v>1</v>
      </c>
      <c r="AH13" s="285" t="b">
        <f t="shared" si="14"/>
        <v>0</v>
      </c>
      <c r="AI13" s="285"/>
      <c r="AJ13" s="285" t="b">
        <f t="shared" ref="AJ13:AK13" si="15">ISBLANK(Q13)</f>
        <v>1</v>
      </c>
      <c r="AK13" s="285" t="b">
        <f t="shared" si="15"/>
        <v>1</v>
      </c>
      <c r="AL13" s="285"/>
      <c r="AM13" s="285" t="b">
        <f t="shared" ref="AM13:AN13" si="16">ISBLANK(T13)</f>
        <v>1</v>
      </c>
      <c r="AN13" s="285" t="b">
        <f t="shared" si="16"/>
        <v>1</v>
      </c>
      <c r="AO13" s="285"/>
      <c r="AP13" s="285" t="b">
        <f t="shared" ref="AP13:AQ13" si="17">ISBLANK(W13)</f>
        <v>1</v>
      </c>
      <c r="AQ13" s="285" t="b">
        <f t="shared" si="17"/>
        <v>1</v>
      </c>
      <c r="AR13" s="27"/>
      <c r="AS13" s="27"/>
      <c r="AT13" s="286"/>
      <c r="AU13" s="286"/>
      <c r="AV13" s="289">
        <f t="shared" si="13"/>
        <v>0.4</v>
      </c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</row>
    <row r="14" spans="1:68" ht="15.75" customHeight="1">
      <c r="A14" s="50" t="s">
        <v>88</v>
      </c>
      <c r="B14" s="51" t="s">
        <v>85</v>
      </c>
      <c r="C14" s="52"/>
      <c r="D14" s="53">
        <v>3</v>
      </c>
      <c r="E14" s="59"/>
      <c r="F14" s="55"/>
      <c r="G14" s="56">
        <v>3</v>
      </c>
      <c r="H14" s="57">
        <f t="shared" si="6"/>
        <v>90</v>
      </c>
      <c r="I14" s="21">
        <f t="shared" si="7"/>
        <v>45</v>
      </c>
      <c r="J14" s="22"/>
      <c r="K14" s="22"/>
      <c r="L14" s="22">
        <v>45</v>
      </c>
      <c r="M14" s="23">
        <f t="shared" si="8"/>
        <v>45</v>
      </c>
      <c r="N14" s="25"/>
      <c r="O14" s="58"/>
      <c r="P14" s="23"/>
      <c r="Q14" s="21">
        <v>3</v>
      </c>
      <c r="R14" s="58"/>
      <c r="S14" s="23"/>
      <c r="T14" s="21"/>
      <c r="U14" s="58"/>
      <c r="V14" s="23"/>
      <c r="W14" s="60"/>
      <c r="X14" s="61"/>
      <c r="Y14" s="27"/>
      <c r="Z14" s="27"/>
      <c r="AA14" s="27"/>
      <c r="AB14" s="27"/>
      <c r="AC14" s="27"/>
      <c r="AD14" s="27" t="s">
        <v>259</v>
      </c>
      <c r="AE14" s="27"/>
      <c r="AF14" s="288">
        <f>SUM(AF10:AF13)</f>
        <v>68</v>
      </c>
      <c r="AG14" s="285" t="b">
        <f t="shared" ref="AG14:AH14" si="18">ISBLANK(N14)</f>
        <v>1</v>
      </c>
      <c r="AH14" s="285" t="b">
        <f t="shared" si="18"/>
        <v>1</v>
      </c>
      <c r="AI14" s="285"/>
      <c r="AJ14" s="285" t="b">
        <f t="shared" ref="AJ14:AK14" si="19">ISBLANK(Q14)</f>
        <v>0</v>
      </c>
      <c r="AK14" s="285" t="b">
        <f t="shared" si="19"/>
        <v>1</v>
      </c>
      <c r="AL14" s="285"/>
      <c r="AM14" s="285" t="b">
        <f t="shared" ref="AM14:AN14" si="20">ISBLANK(T14)</f>
        <v>1</v>
      </c>
      <c r="AN14" s="285" t="b">
        <f t="shared" si="20"/>
        <v>1</v>
      </c>
      <c r="AO14" s="285"/>
      <c r="AP14" s="285" t="b">
        <f t="shared" ref="AP14:AQ14" si="21">ISBLANK(W14)</f>
        <v>1</v>
      </c>
      <c r="AQ14" s="285" t="b">
        <f t="shared" si="21"/>
        <v>1</v>
      </c>
      <c r="AR14" s="27"/>
      <c r="AS14" s="27"/>
      <c r="AT14" s="286"/>
      <c r="AU14" s="286"/>
      <c r="AV14" s="289">
        <f t="shared" si="13"/>
        <v>0.5</v>
      </c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</row>
    <row r="15" spans="1:68" ht="15.75" customHeight="1">
      <c r="A15" s="50" t="s">
        <v>89</v>
      </c>
      <c r="B15" s="51" t="s">
        <v>85</v>
      </c>
      <c r="C15" s="52"/>
      <c r="D15" s="62" t="s">
        <v>260</v>
      </c>
      <c r="E15" s="62"/>
      <c r="F15" s="55"/>
      <c r="G15" s="56">
        <v>3</v>
      </c>
      <c r="H15" s="57">
        <f t="shared" si="6"/>
        <v>90</v>
      </c>
      <c r="I15" s="21">
        <f t="shared" si="7"/>
        <v>36</v>
      </c>
      <c r="J15" s="22"/>
      <c r="K15" s="22"/>
      <c r="L15" s="22">
        <v>36</v>
      </c>
      <c r="M15" s="23">
        <f t="shared" si="8"/>
        <v>54</v>
      </c>
      <c r="N15" s="25"/>
      <c r="O15" s="58"/>
      <c r="P15" s="23"/>
      <c r="Q15" s="21"/>
      <c r="R15" s="58">
        <v>2</v>
      </c>
      <c r="S15" s="23">
        <v>2</v>
      </c>
      <c r="T15" s="21"/>
      <c r="U15" s="58"/>
      <c r="V15" s="23"/>
      <c r="W15" s="21"/>
      <c r="X15" s="23"/>
      <c r="Y15" s="27"/>
      <c r="Z15" s="27"/>
      <c r="AA15" s="27"/>
      <c r="AB15" s="27"/>
      <c r="AC15" s="27"/>
      <c r="AD15" s="27" t="s">
        <v>259</v>
      </c>
      <c r="AE15" s="27"/>
      <c r="AF15" s="27"/>
      <c r="AG15" s="285" t="b">
        <f t="shared" ref="AG15:AH15" si="22">ISBLANK(N15)</f>
        <v>1</v>
      </c>
      <c r="AH15" s="285" t="b">
        <f t="shared" si="22"/>
        <v>1</v>
      </c>
      <c r="AI15" s="285"/>
      <c r="AJ15" s="285" t="b">
        <f t="shared" ref="AJ15:AK15" si="23">ISBLANK(Q15)</f>
        <v>1</v>
      </c>
      <c r="AK15" s="285" t="b">
        <f t="shared" si="23"/>
        <v>0</v>
      </c>
      <c r="AL15" s="285"/>
      <c r="AM15" s="285" t="b">
        <f t="shared" ref="AM15:AN15" si="24">ISBLANK(T15)</f>
        <v>1</v>
      </c>
      <c r="AN15" s="285" t="b">
        <f t="shared" si="24"/>
        <v>1</v>
      </c>
      <c r="AO15" s="285"/>
      <c r="AP15" s="285" t="b">
        <f t="shared" ref="AP15:AQ15" si="25">ISBLANK(W15)</f>
        <v>1</v>
      </c>
      <c r="AQ15" s="285" t="b">
        <f t="shared" si="25"/>
        <v>1</v>
      </c>
      <c r="AR15" s="27"/>
      <c r="AS15" s="27"/>
      <c r="AT15" s="286"/>
      <c r="AU15" s="286"/>
      <c r="AV15" s="289">
        <f t="shared" si="13"/>
        <v>0.4</v>
      </c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</row>
    <row r="16" spans="1:68" ht="15.75" customHeight="1">
      <c r="A16" s="63" t="s">
        <v>91</v>
      </c>
      <c r="B16" s="89" t="s">
        <v>261</v>
      </c>
      <c r="C16" s="52"/>
      <c r="D16" s="62" t="s">
        <v>103</v>
      </c>
      <c r="E16" s="59"/>
      <c r="F16" s="84"/>
      <c r="G16" s="85">
        <v>2</v>
      </c>
      <c r="H16" s="86">
        <f t="shared" si="6"/>
        <v>60</v>
      </c>
      <c r="I16" s="52">
        <f t="shared" ref="I16:I19" si="26">J16+L16</f>
        <v>30</v>
      </c>
      <c r="J16" s="53">
        <v>15</v>
      </c>
      <c r="K16" s="53"/>
      <c r="L16" s="53">
        <v>15</v>
      </c>
      <c r="M16" s="87">
        <f t="shared" si="8"/>
        <v>30</v>
      </c>
      <c r="N16" s="25">
        <v>2</v>
      </c>
      <c r="O16" s="58"/>
      <c r="P16" s="23"/>
      <c r="Q16" s="21"/>
      <c r="R16" s="58"/>
      <c r="S16" s="23"/>
      <c r="T16" s="21"/>
      <c r="U16" s="58"/>
      <c r="V16" s="23"/>
      <c r="W16" s="21"/>
      <c r="X16" s="88"/>
      <c r="Y16" s="27"/>
      <c r="Z16" s="27"/>
      <c r="AA16" s="27"/>
      <c r="AB16" s="27"/>
      <c r="AC16" s="27"/>
      <c r="AD16" s="27" t="s">
        <v>259</v>
      </c>
      <c r="AE16" s="27"/>
      <c r="AF16" s="27"/>
      <c r="AG16" s="285" t="b">
        <f t="shared" ref="AG16:AH16" si="27">ISBLANK(N16)</f>
        <v>0</v>
      </c>
      <c r="AH16" s="285" t="b">
        <f t="shared" si="27"/>
        <v>1</v>
      </c>
      <c r="AI16" s="285"/>
      <c r="AJ16" s="285" t="b">
        <f t="shared" ref="AJ16:AK16" si="28">ISBLANK(Q16)</f>
        <v>1</v>
      </c>
      <c r="AK16" s="285" t="b">
        <f t="shared" si="28"/>
        <v>1</v>
      </c>
      <c r="AL16" s="285"/>
      <c r="AM16" s="285" t="b">
        <f t="shared" ref="AM16:AN16" si="29">ISBLANK(T16)</f>
        <v>1</v>
      </c>
      <c r="AN16" s="285" t="b">
        <f t="shared" si="29"/>
        <v>1</v>
      </c>
      <c r="AO16" s="285"/>
      <c r="AP16" s="285" t="b">
        <f t="shared" ref="AP16:AQ16" si="30">ISBLANK(W16)</f>
        <v>1</v>
      </c>
      <c r="AQ16" s="285" t="b">
        <f t="shared" si="30"/>
        <v>1</v>
      </c>
      <c r="AR16" s="27"/>
      <c r="AS16" s="27"/>
      <c r="AT16" s="286"/>
      <c r="AU16" s="286"/>
      <c r="AV16" s="289">
        <f t="shared" si="13"/>
        <v>0.5</v>
      </c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</row>
    <row r="17" spans="1:68" ht="15.75" customHeight="1">
      <c r="A17" s="63" t="s">
        <v>101</v>
      </c>
      <c r="B17" s="89" t="s">
        <v>105</v>
      </c>
      <c r="C17" s="52">
        <v>1</v>
      </c>
      <c r="D17" s="62"/>
      <c r="E17" s="59"/>
      <c r="F17" s="84"/>
      <c r="G17" s="85">
        <v>6</v>
      </c>
      <c r="H17" s="86">
        <f t="shared" si="6"/>
        <v>180</v>
      </c>
      <c r="I17" s="52">
        <f t="shared" si="26"/>
        <v>75</v>
      </c>
      <c r="J17" s="53">
        <v>45</v>
      </c>
      <c r="K17" s="53"/>
      <c r="L17" s="53">
        <v>30</v>
      </c>
      <c r="M17" s="87">
        <f t="shared" si="8"/>
        <v>105</v>
      </c>
      <c r="N17" s="25">
        <v>5</v>
      </c>
      <c r="O17" s="58"/>
      <c r="P17" s="23"/>
      <c r="Q17" s="21"/>
      <c r="R17" s="58"/>
      <c r="S17" s="23"/>
      <c r="T17" s="21"/>
      <c r="U17" s="58"/>
      <c r="V17" s="23"/>
      <c r="W17" s="21"/>
      <c r="X17" s="88"/>
      <c r="Y17" s="27"/>
      <c r="Z17" s="27"/>
      <c r="AA17" s="27"/>
      <c r="AB17" s="27"/>
      <c r="AC17" s="27"/>
      <c r="AD17" s="27" t="s">
        <v>259</v>
      </c>
      <c r="AE17" s="27"/>
      <c r="AF17" s="27"/>
      <c r="AG17" s="285" t="b">
        <f t="shared" ref="AG17:AH17" si="31">ISBLANK(N17)</f>
        <v>0</v>
      </c>
      <c r="AH17" s="285" t="b">
        <f t="shared" si="31"/>
        <v>1</v>
      </c>
      <c r="AI17" s="285"/>
      <c r="AJ17" s="285" t="b">
        <f t="shared" ref="AJ17:AK17" si="32">ISBLANK(Q17)</f>
        <v>1</v>
      </c>
      <c r="AK17" s="285" t="b">
        <f t="shared" si="32"/>
        <v>1</v>
      </c>
      <c r="AL17" s="285"/>
      <c r="AM17" s="285" t="b">
        <f t="shared" ref="AM17:AN17" si="33">ISBLANK(T17)</f>
        <v>1</v>
      </c>
      <c r="AN17" s="285" t="b">
        <f t="shared" si="33"/>
        <v>1</v>
      </c>
      <c r="AO17" s="285"/>
      <c r="AP17" s="285" t="b">
        <f t="shared" ref="AP17:AQ17" si="34">ISBLANK(W17)</f>
        <v>1</v>
      </c>
      <c r="AQ17" s="285" t="b">
        <f t="shared" si="34"/>
        <v>1</v>
      </c>
      <c r="AR17" s="27"/>
      <c r="AS17" s="27"/>
      <c r="AT17" s="286"/>
      <c r="AU17" s="286"/>
      <c r="AV17" s="289">
        <f t="shared" si="13"/>
        <v>0.41666666666666669</v>
      </c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</row>
    <row r="18" spans="1:68" ht="15.75" customHeight="1">
      <c r="A18" s="63" t="s">
        <v>104</v>
      </c>
      <c r="B18" s="89" t="s">
        <v>107</v>
      </c>
      <c r="C18" s="52"/>
      <c r="D18" s="53">
        <v>2</v>
      </c>
      <c r="E18" s="54"/>
      <c r="F18" s="90"/>
      <c r="G18" s="85">
        <v>3</v>
      </c>
      <c r="H18" s="86">
        <f t="shared" si="6"/>
        <v>90</v>
      </c>
      <c r="I18" s="52">
        <f t="shared" si="26"/>
        <v>36</v>
      </c>
      <c r="J18" s="53">
        <v>18</v>
      </c>
      <c r="K18" s="53"/>
      <c r="L18" s="53">
        <v>18</v>
      </c>
      <c r="M18" s="87">
        <f t="shared" si="8"/>
        <v>54</v>
      </c>
      <c r="N18" s="25"/>
      <c r="O18" s="58">
        <v>2</v>
      </c>
      <c r="P18" s="88">
        <v>2</v>
      </c>
      <c r="Q18" s="21"/>
      <c r="R18" s="58"/>
      <c r="S18" s="23"/>
      <c r="T18" s="21"/>
      <c r="U18" s="58"/>
      <c r="V18" s="23"/>
      <c r="W18" s="21"/>
      <c r="X18" s="23"/>
      <c r="Y18" s="27"/>
      <c r="Z18" s="27"/>
      <c r="AA18" s="27"/>
      <c r="AB18" s="27"/>
      <c r="AC18" s="27"/>
      <c r="AD18" s="27" t="s">
        <v>259</v>
      </c>
      <c r="AE18" s="27"/>
      <c r="AF18" s="27"/>
      <c r="AG18" s="285" t="b">
        <f t="shared" ref="AG18:AH18" si="35">ISBLANK(N18)</f>
        <v>1</v>
      </c>
      <c r="AH18" s="285" t="b">
        <f t="shared" si="35"/>
        <v>0</v>
      </c>
      <c r="AI18" s="285"/>
      <c r="AJ18" s="285" t="b">
        <f t="shared" ref="AJ18:AK18" si="36">ISBLANK(Q18)</f>
        <v>1</v>
      </c>
      <c r="AK18" s="285" t="b">
        <f t="shared" si="36"/>
        <v>1</v>
      </c>
      <c r="AL18" s="285"/>
      <c r="AM18" s="285" t="b">
        <f t="shared" ref="AM18:AN18" si="37">ISBLANK(T18)</f>
        <v>1</v>
      </c>
      <c r="AN18" s="285" t="b">
        <f t="shared" si="37"/>
        <v>1</v>
      </c>
      <c r="AO18" s="285"/>
      <c r="AP18" s="285" t="b">
        <f t="shared" ref="AP18:AQ18" si="38">ISBLANK(W18)</f>
        <v>1</v>
      </c>
      <c r="AQ18" s="285" t="b">
        <f t="shared" si="38"/>
        <v>1</v>
      </c>
      <c r="AR18" s="27"/>
      <c r="AS18" s="27"/>
      <c r="AT18" s="286"/>
      <c r="AU18" s="286"/>
      <c r="AV18" s="289">
        <f t="shared" si="13"/>
        <v>0.4</v>
      </c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</row>
    <row r="19" spans="1:68" ht="15.75" customHeight="1">
      <c r="A19" s="63" t="s">
        <v>106</v>
      </c>
      <c r="B19" s="89" t="s">
        <v>109</v>
      </c>
      <c r="C19" s="52">
        <v>2</v>
      </c>
      <c r="D19" s="53"/>
      <c r="E19" s="54"/>
      <c r="F19" s="90"/>
      <c r="G19" s="85">
        <v>3</v>
      </c>
      <c r="H19" s="86">
        <f t="shared" si="6"/>
        <v>90</v>
      </c>
      <c r="I19" s="52">
        <f t="shared" si="26"/>
        <v>54</v>
      </c>
      <c r="J19" s="53">
        <v>18</v>
      </c>
      <c r="K19" s="53"/>
      <c r="L19" s="53">
        <v>36</v>
      </c>
      <c r="M19" s="87">
        <f t="shared" si="8"/>
        <v>36</v>
      </c>
      <c r="N19" s="25"/>
      <c r="O19" s="58">
        <v>3</v>
      </c>
      <c r="P19" s="88">
        <v>3</v>
      </c>
      <c r="Q19" s="21"/>
      <c r="R19" s="58"/>
      <c r="S19" s="23"/>
      <c r="T19" s="21"/>
      <c r="U19" s="58"/>
      <c r="V19" s="23"/>
      <c r="W19" s="21"/>
      <c r="X19" s="23"/>
      <c r="Y19" s="27"/>
      <c r="Z19" s="27"/>
      <c r="AA19" s="27"/>
      <c r="AB19" s="27"/>
      <c r="AC19" s="27"/>
      <c r="AD19" s="27" t="s">
        <v>259</v>
      </c>
      <c r="AE19" s="27"/>
      <c r="AF19" s="27"/>
      <c r="AG19" s="285" t="b">
        <f t="shared" ref="AG19:AH19" si="39">ISBLANK(N19)</f>
        <v>1</v>
      </c>
      <c r="AH19" s="285" t="b">
        <f t="shared" si="39"/>
        <v>0</v>
      </c>
      <c r="AI19" s="285"/>
      <c r="AJ19" s="285" t="b">
        <f t="shared" ref="AJ19:AK19" si="40">ISBLANK(Q19)</f>
        <v>1</v>
      </c>
      <c r="AK19" s="285" t="b">
        <f t="shared" si="40"/>
        <v>1</v>
      </c>
      <c r="AL19" s="285"/>
      <c r="AM19" s="285" t="b">
        <f t="shared" ref="AM19:AN19" si="41">ISBLANK(T19)</f>
        <v>1</v>
      </c>
      <c r="AN19" s="285" t="b">
        <f t="shared" si="41"/>
        <v>1</v>
      </c>
      <c r="AO19" s="285"/>
      <c r="AP19" s="285" t="b">
        <f t="shared" ref="AP19:AQ19" si="42">ISBLANK(W19)</f>
        <v>1</v>
      </c>
      <c r="AQ19" s="285" t="b">
        <f t="shared" si="42"/>
        <v>1</v>
      </c>
      <c r="AR19" s="27"/>
      <c r="AS19" s="27"/>
      <c r="AT19" s="286"/>
      <c r="AU19" s="286"/>
      <c r="AV19" s="289">
        <f t="shared" si="13"/>
        <v>0.6</v>
      </c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</row>
    <row r="20" spans="1:68" ht="15.75" customHeight="1">
      <c r="A20" s="63" t="s">
        <v>108</v>
      </c>
      <c r="B20" s="89" t="s">
        <v>111</v>
      </c>
      <c r="C20" s="52">
        <v>1</v>
      </c>
      <c r="D20" s="53"/>
      <c r="E20" s="54"/>
      <c r="F20" s="90"/>
      <c r="G20" s="85">
        <v>6</v>
      </c>
      <c r="H20" s="86">
        <f t="shared" si="6"/>
        <v>180</v>
      </c>
      <c r="I20" s="52">
        <f t="shared" ref="I20:I27" si="43">J20+K20+L20</f>
        <v>75</v>
      </c>
      <c r="J20" s="53">
        <v>30</v>
      </c>
      <c r="K20" s="53"/>
      <c r="L20" s="53">
        <v>45</v>
      </c>
      <c r="M20" s="87">
        <f t="shared" si="8"/>
        <v>105</v>
      </c>
      <c r="N20" s="25">
        <v>5</v>
      </c>
      <c r="O20" s="58"/>
      <c r="P20" s="61"/>
      <c r="Q20" s="21"/>
      <c r="R20" s="58"/>
      <c r="S20" s="23"/>
      <c r="T20" s="21"/>
      <c r="U20" s="58"/>
      <c r="V20" s="23"/>
      <c r="W20" s="21"/>
      <c r="X20" s="23"/>
      <c r="Y20" s="91"/>
      <c r="Z20" s="91"/>
      <c r="AA20" s="91"/>
      <c r="AB20" s="91"/>
      <c r="AC20" s="91"/>
      <c r="AD20" s="91" t="s">
        <v>259</v>
      </c>
      <c r="AE20" s="91"/>
      <c r="AF20" s="91"/>
      <c r="AG20" s="285" t="b">
        <f t="shared" ref="AG20:AH20" si="44">ISBLANK(N20)</f>
        <v>0</v>
      </c>
      <c r="AH20" s="285" t="b">
        <f t="shared" si="44"/>
        <v>1</v>
      </c>
      <c r="AI20" s="290"/>
      <c r="AJ20" s="285" t="b">
        <f t="shared" ref="AJ20:AK20" si="45">ISBLANK(Q20)</f>
        <v>1</v>
      </c>
      <c r="AK20" s="285" t="b">
        <f t="shared" si="45"/>
        <v>1</v>
      </c>
      <c r="AL20" s="290"/>
      <c r="AM20" s="285" t="b">
        <f t="shared" ref="AM20:AN20" si="46">ISBLANK(T20)</f>
        <v>1</v>
      </c>
      <c r="AN20" s="285" t="b">
        <f t="shared" si="46"/>
        <v>1</v>
      </c>
      <c r="AO20" s="290"/>
      <c r="AP20" s="285" t="b">
        <f t="shared" ref="AP20:AQ20" si="47">ISBLANK(W20)</f>
        <v>1</v>
      </c>
      <c r="AQ20" s="285" t="b">
        <f t="shared" si="47"/>
        <v>1</v>
      </c>
      <c r="AR20" s="91"/>
      <c r="AS20" s="91"/>
      <c r="AT20" s="291"/>
      <c r="AU20" s="291"/>
      <c r="AV20" s="289">
        <f t="shared" si="13"/>
        <v>0.41666666666666669</v>
      </c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</row>
    <row r="21" spans="1:68" ht="15.75" customHeight="1">
      <c r="A21" s="63" t="s">
        <v>110</v>
      </c>
      <c r="B21" s="89" t="s">
        <v>262</v>
      </c>
      <c r="C21" s="93">
        <v>2</v>
      </c>
      <c r="D21" s="53"/>
      <c r="E21" s="54"/>
      <c r="F21" s="87"/>
      <c r="G21" s="85">
        <v>6</v>
      </c>
      <c r="H21" s="86">
        <f t="shared" si="6"/>
        <v>180</v>
      </c>
      <c r="I21" s="52">
        <f t="shared" si="43"/>
        <v>72</v>
      </c>
      <c r="J21" s="53">
        <v>36</v>
      </c>
      <c r="K21" s="53">
        <v>18</v>
      </c>
      <c r="L21" s="53">
        <v>18</v>
      </c>
      <c r="M21" s="87">
        <f t="shared" si="8"/>
        <v>108</v>
      </c>
      <c r="N21" s="25"/>
      <c r="O21" s="58">
        <v>4</v>
      </c>
      <c r="P21" s="23">
        <v>4</v>
      </c>
      <c r="Q21" s="21"/>
      <c r="R21" s="58"/>
      <c r="S21" s="23"/>
      <c r="T21" s="21"/>
      <c r="U21" s="58"/>
      <c r="V21" s="23"/>
      <c r="W21" s="21"/>
      <c r="X21" s="23"/>
      <c r="Y21" s="27"/>
      <c r="Z21" s="27"/>
      <c r="AA21" s="27"/>
      <c r="AB21" s="27"/>
      <c r="AC21" s="27"/>
      <c r="AD21" s="27" t="s">
        <v>259</v>
      </c>
      <c r="AE21" s="27"/>
      <c r="AF21" s="27"/>
      <c r="AG21" s="285" t="b">
        <f t="shared" ref="AG21:AH21" si="48">ISBLANK(N21)</f>
        <v>1</v>
      </c>
      <c r="AH21" s="285" t="b">
        <f t="shared" si="48"/>
        <v>0</v>
      </c>
      <c r="AI21" s="285"/>
      <c r="AJ21" s="285" t="b">
        <f t="shared" ref="AJ21:AK21" si="49">ISBLANK(Q21)</f>
        <v>1</v>
      </c>
      <c r="AK21" s="285" t="b">
        <f t="shared" si="49"/>
        <v>1</v>
      </c>
      <c r="AL21" s="285"/>
      <c r="AM21" s="285" t="b">
        <f t="shared" ref="AM21:AN21" si="50">ISBLANK(T21)</f>
        <v>1</v>
      </c>
      <c r="AN21" s="285" t="b">
        <f t="shared" si="50"/>
        <v>1</v>
      </c>
      <c r="AO21" s="285"/>
      <c r="AP21" s="285" t="b">
        <f t="shared" ref="AP21:AQ21" si="51">ISBLANK(W21)</f>
        <v>1</v>
      </c>
      <c r="AQ21" s="285" t="b">
        <f t="shared" si="51"/>
        <v>1</v>
      </c>
      <c r="AR21" s="27"/>
      <c r="AS21" s="27"/>
      <c r="AT21" s="286"/>
      <c r="AU21" s="286"/>
      <c r="AV21" s="289">
        <f t="shared" si="13"/>
        <v>0.4</v>
      </c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</row>
    <row r="22" spans="1:68" ht="15.75" customHeight="1">
      <c r="A22" s="63" t="s">
        <v>112</v>
      </c>
      <c r="B22" s="92" t="s">
        <v>263</v>
      </c>
      <c r="C22" s="93"/>
      <c r="D22" s="53">
        <v>1</v>
      </c>
      <c r="E22" s="53"/>
      <c r="F22" s="87"/>
      <c r="G22" s="95">
        <v>4</v>
      </c>
      <c r="H22" s="86">
        <f t="shared" si="6"/>
        <v>120</v>
      </c>
      <c r="I22" s="52">
        <f t="shared" si="43"/>
        <v>60</v>
      </c>
      <c r="J22" s="53">
        <v>15</v>
      </c>
      <c r="K22" s="53">
        <v>45</v>
      </c>
      <c r="L22" s="53"/>
      <c r="M22" s="87">
        <f t="shared" si="8"/>
        <v>60</v>
      </c>
      <c r="N22" s="25">
        <v>4</v>
      </c>
      <c r="O22" s="58"/>
      <c r="P22" s="23"/>
      <c r="Q22" s="21"/>
      <c r="R22" s="58"/>
      <c r="S22" s="23"/>
      <c r="T22" s="21"/>
      <c r="U22" s="58"/>
      <c r="V22" s="23"/>
      <c r="W22" s="21"/>
      <c r="X22" s="23"/>
      <c r="Y22" s="27"/>
      <c r="Z22" s="27"/>
      <c r="AA22" s="27"/>
      <c r="AB22" s="27"/>
      <c r="AC22" s="27"/>
      <c r="AD22" s="27" t="s">
        <v>259</v>
      </c>
      <c r="AE22" s="27"/>
      <c r="AF22" s="27"/>
      <c r="AG22" s="285" t="b">
        <f t="shared" ref="AG22:AH22" si="52">ISBLANK(N22)</f>
        <v>0</v>
      </c>
      <c r="AH22" s="285" t="b">
        <f t="shared" si="52"/>
        <v>1</v>
      </c>
      <c r="AI22" s="285"/>
      <c r="AJ22" s="285" t="b">
        <f t="shared" ref="AJ22:AK22" si="53">ISBLANK(Q22)</f>
        <v>1</v>
      </c>
      <c r="AK22" s="285" t="b">
        <f t="shared" si="53"/>
        <v>1</v>
      </c>
      <c r="AL22" s="285"/>
      <c r="AM22" s="285" t="b">
        <f t="shared" ref="AM22:AN22" si="54">ISBLANK(T22)</f>
        <v>1</v>
      </c>
      <c r="AN22" s="285" t="b">
        <f t="shared" si="54"/>
        <v>1</v>
      </c>
      <c r="AO22" s="285"/>
      <c r="AP22" s="285" t="b">
        <f t="shared" ref="AP22:AQ22" si="55">ISBLANK(W22)</f>
        <v>1</v>
      </c>
      <c r="AQ22" s="285" t="b">
        <f t="shared" si="55"/>
        <v>1</v>
      </c>
      <c r="AR22" s="27"/>
      <c r="AS22" s="27"/>
      <c r="AT22" s="286"/>
      <c r="AU22" s="286"/>
      <c r="AV22" s="289">
        <f t="shared" si="13"/>
        <v>0.5</v>
      </c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</row>
    <row r="23" spans="1:68" ht="15.75" customHeight="1">
      <c r="A23" s="63" t="s">
        <v>264</v>
      </c>
      <c r="B23" s="92" t="s">
        <v>265</v>
      </c>
      <c r="C23" s="93">
        <v>1</v>
      </c>
      <c r="D23" s="53"/>
      <c r="E23" s="53"/>
      <c r="F23" s="87"/>
      <c r="G23" s="95">
        <v>5</v>
      </c>
      <c r="H23" s="86">
        <f t="shared" si="6"/>
        <v>150</v>
      </c>
      <c r="I23" s="52">
        <f t="shared" si="43"/>
        <v>60</v>
      </c>
      <c r="J23" s="53">
        <v>30</v>
      </c>
      <c r="K23" s="53"/>
      <c r="L23" s="53">
        <v>30</v>
      </c>
      <c r="M23" s="87">
        <f t="shared" si="8"/>
        <v>90</v>
      </c>
      <c r="N23" s="25">
        <v>4</v>
      </c>
      <c r="O23" s="58"/>
      <c r="P23" s="23"/>
      <c r="Q23" s="21"/>
      <c r="R23" s="58"/>
      <c r="S23" s="23"/>
      <c r="T23" s="21"/>
      <c r="U23" s="58"/>
      <c r="V23" s="23"/>
      <c r="W23" s="21"/>
      <c r="X23" s="23"/>
      <c r="Y23" s="27"/>
      <c r="Z23" s="27"/>
      <c r="AA23" s="27"/>
      <c r="AB23" s="27"/>
      <c r="AC23" s="27"/>
      <c r="AD23" s="27" t="s">
        <v>259</v>
      </c>
      <c r="AE23" s="27"/>
      <c r="AF23" s="27"/>
      <c r="AG23" s="285" t="b">
        <f t="shared" ref="AG23:AH23" si="56">ISBLANK(N23)</f>
        <v>0</v>
      </c>
      <c r="AH23" s="285" t="b">
        <f t="shared" si="56"/>
        <v>1</v>
      </c>
      <c r="AI23" s="285"/>
      <c r="AJ23" s="285" t="b">
        <f t="shared" ref="AJ23:AK23" si="57">ISBLANK(Q23)</f>
        <v>1</v>
      </c>
      <c r="AK23" s="285" t="b">
        <f t="shared" si="57"/>
        <v>1</v>
      </c>
      <c r="AL23" s="285"/>
      <c r="AM23" s="285" t="b">
        <f t="shared" ref="AM23:AN23" si="58">ISBLANK(T23)</f>
        <v>1</v>
      </c>
      <c r="AN23" s="285" t="b">
        <f t="shared" si="58"/>
        <v>1</v>
      </c>
      <c r="AO23" s="285"/>
      <c r="AP23" s="285" t="b">
        <f t="shared" ref="AP23:AQ23" si="59">ISBLANK(W23)</f>
        <v>1</v>
      </c>
      <c r="AQ23" s="285" t="b">
        <f t="shared" si="59"/>
        <v>1</v>
      </c>
      <c r="AR23" s="27"/>
      <c r="AS23" s="27"/>
      <c r="AT23" s="286"/>
      <c r="AU23" s="286"/>
      <c r="AV23" s="289">
        <f t="shared" si="13"/>
        <v>0.4</v>
      </c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</row>
    <row r="24" spans="1:68" ht="15.75" customHeight="1">
      <c r="A24" s="63" t="s">
        <v>114</v>
      </c>
      <c r="B24" s="92" t="s">
        <v>120</v>
      </c>
      <c r="C24" s="93">
        <v>2</v>
      </c>
      <c r="D24" s="53"/>
      <c r="E24" s="53"/>
      <c r="F24" s="87"/>
      <c r="G24" s="95">
        <v>6</v>
      </c>
      <c r="H24" s="86">
        <f t="shared" si="6"/>
        <v>180</v>
      </c>
      <c r="I24" s="52">
        <f t="shared" si="43"/>
        <v>72</v>
      </c>
      <c r="J24" s="53">
        <v>36</v>
      </c>
      <c r="K24" s="53"/>
      <c r="L24" s="53">
        <v>36</v>
      </c>
      <c r="M24" s="87">
        <f t="shared" si="8"/>
        <v>108</v>
      </c>
      <c r="N24" s="25"/>
      <c r="O24" s="58">
        <v>4</v>
      </c>
      <c r="P24" s="23">
        <v>4</v>
      </c>
      <c r="Q24" s="21"/>
      <c r="R24" s="58"/>
      <c r="S24" s="23"/>
      <c r="T24" s="21"/>
      <c r="U24" s="58"/>
      <c r="V24" s="23"/>
      <c r="W24" s="21"/>
      <c r="X24" s="23"/>
      <c r="Y24" s="27"/>
      <c r="Z24" s="27"/>
      <c r="AA24" s="27"/>
      <c r="AB24" s="27"/>
      <c r="AC24" s="27"/>
      <c r="AD24" s="27" t="s">
        <v>259</v>
      </c>
      <c r="AE24" s="27"/>
      <c r="AF24" s="27"/>
      <c r="AG24" s="285" t="b">
        <f t="shared" ref="AG24:AH24" si="60">ISBLANK(N24)</f>
        <v>1</v>
      </c>
      <c r="AH24" s="285" t="b">
        <f t="shared" si="60"/>
        <v>0</v>
      </c>
      <c r="AI24" s="285"/>
      <c r="AJ24" s="285" t="b">
        <f t="shared" ref="AJ24:AK24" si="61">ISBLANK(Q24)</f>
        <v>1</v>
      </c>
      <c r="AK24" s="285" t="b">
        <f t="shared" si="61"/>
        <v>1</v>
      </c>
      <c r="AL24" s="285"/>
      <c r="AM24" s="285" t="b">
        <f t="shared" ref="AM24:AN24" si="62">ISBLANK(T24)</f>
        <v>1</v>
      </c>
      <c r="AN24" s="285" t="b">
        <f t="shared" si="62"/>
        <v>1</v>
      </c>
      <c r="AO24" s="285"/>
      <c r="AP24" s="285" t="b">
        <f t="shared" ref="AP24:AQ24" si="63">ISBLANK(W24)</f>
        <v>1</v>
      </c>
      <c r="AQ24" s="285" t="b">
        <f t="shared" si="63"/>
        <v>1</v>
      </c>
      <c r="AR24" s="27"/>
      <c r="AS24" s="27"/>
      <c r="AT24" s="286"/>
      <c r="AU24" s="286"/>
      <c r="AV24" s="289">
        <f t="shared" si="13"/>
        <v>0.4</v>
      </c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</row>
    <row r="25" spans="1:68" ht="15.75" customHeight="1">
      <c r="A25" s="63" t="s">
        <v>108</v>
      </c>
      <c r="B25" s="89" t="s">
        <v>266</v>
      </c>
      <c r="C25" s="52">
        <v>1</v>
      </c>
      <c r="D25" s="53"/>
      <c r="E25" s="54"/>
      <c r="F25" s="90"/>
      <c r="G25" s="85">
        <v>4</v>
      </c>
      <c r="H25" s="86">
        <f t="shared" si="6"/>
        <v>120</v>
      </c>
      <c r="I25" s="52">
        <f t="shared" si="43"/>
        <v>45</v>
      </c>
      <c r="J25" s="53">
        <v>30</v>
      </c>
      <c r="K25" s="53"/>
      <c r="L25" s="53">
        <v>15</v>
      </c>
      <c r="M25" s="54">
        <f t="shared" si="8"/>
        <v>75</v>
      </c>
      <c r="N25" s="22">
        <v>3</v>
      </c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7"/>
      <c r="Z25" s="27"/>
      <c r="AA25" s="27"/>
      <c r="AB25" s="27"/>
      <c r="AC25" s="27"/>
      <c r="AD25" s="27"/>
      <c r="AE25" s="27"/>
      <c r="AF25" s="27"/>
      <c r="AG25" s="285" t="b">
        <f t="shared" ref="AG25:AH25" si="64">ISBLANK(N25)</f>
        <v>0</v>
      </c>
      <c r="AH25" s="285" t="b">
        <f t="shared" si="64"/>
        <v>1</v>
      </c>
      <c r="AI25" s="285"/>
      <c r="AJ25" s="285"/>
      <c r="AK25" s="285"/>
      <c r="AL25" s="285"/>
      <c r="AM25" s="285"/>
      <c r="AN25" s="285"/>
      <c r="AO25" s="285"/>
      <c r="AP25" s="285"/>
      <c r="AQ25" s="285"/>
      <c r="AR25" s="27"/>
      <c r="AS25" s="27"/>
      <c r="AT25" s="286"/>
      <c r="AU25" s="286"/>
      <c r="AV25" s="289">
        <f t="shared" si="13"/>
        <v>0.375</v>
      </c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</row>
    <row r="26" spans="1:68" ht="15.75" customHeight="1">
      <c r="A26" s="94" t="s">
        <v>117</v>
      </c>
      <c r="B26" s="292" t="s">
        <v>267</v>
      </c>
      <c r="C26" s="293"/>
      <c r="D26" s="53">
        <v>3</v>
      </c>
      <c r="E26" s="53"/>
      <c r="F26" s="53"/>
      <c r="G26" s="294">
        <v>6</v>
      </c>
      <c r="H26" s="53">
        <f t="shared" si="6"/>
        <v>180</v>
      </c>
      <c r="I26" s="295">
        <f t="shared" si="43"/>
        <v>60</v>
      </c>
      <c r="J26" s="53">
        <v>30</v>
      </c>
      <c r="K26" s="53"/>
      <c r="L26" s="53">
        <v>30</v>
      </c>
      <c r="M26" s="99">
        <f t="shared" si="8"/>
        <v>120</v>
      </c>
      <c r="N26" s="22"/>
      <c r="O26" s="22"/>
      <c r="P26" s="22"/>
      <c r="Q26" s="22">
        <v>4</v>
      </c>
      <c r="R26" s="22"/>
      <c r="S26" s="22"/>
      <c r="T26" s="22"/>
      <c r="U26" s="22"/>
      <c r="V26" s="22"/>
      <c r="W26" s="22"/>
      <c r="X26" s="22"/>
      <c r="Y26" s="27"/>
      <c r="Z26" s="27"/>
      <c r="AA26" s="27"/>
      <c r="AB26" s="27"/>
      <c r="AC26" s="27"/>
      <c r="AD26" s="27" t="s">
        <v>259</v>
      </c>
      <c r="AE26" s="27"/>
      <c r="AF26" s="27"/>
      <c r="AG26" s="285" t="b">
        <f t="shared" ref="AG26:AH26" si="65">ISBLANK(N26)</f>
        <v>1</v>
      </c>
      <c r="AH26" s="285" t="b">
        <f t="shared" si="65"/>
        <v>1</v>
      </c>
      <c r="AI26" s="285"/>
      <c r="AJ26" s="285" t="b">
        <f t="shared" ref="AJ26:AK26" si="66">ISBLANK(Q26)</f>
        <v>0</v>
      </c>
      <c r="AK26" s="285" t="b">
        <f t="shared" si="66"/>
        <v>1</v>
      </c>
      <c r="AL26" s="285"/>
      <c r="AM26" s="285" t="b">
        <f t="shared" ref="AM26:AN26" si="67">ISBLANK(T26)</f>
        <v>1</v>
      </c>
      <c r="AN26" s="285" t="b">
        <f t="shared" si="67"/>
        <v>1</v>
      </c>
      <c r="AO26" s="285"/>
      <c r="AP26" s="285" t="b">
        <f t="shared" ref="AP26:AQ26" si="68">ISBLANK(W26)</f>
        <v>1</v>
      </c>
      <c r="AQ26" s="285" t="b">
        <f t="shared" si="68"/>
        <v>1</v>
      </c>
      <c r="AR26" s="27"/>
      <c r="AS26" s="27"/>
      <c r="AT26" s="286"/>
      <c r="AU26" s="286"/>
      <c r="AV26" s="289">
        <f t="shared" si="13"/>
        <v>0.33333333333333331</v>
      </c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</row>
    <row r="27" spans="1:68" ht="15.75" customHeight="1">
      <c r="A27" s="94" t="s">
        <v>119</v>
      </c>
      <c r="B27" s="292" t="s">
        <v>268</v>
      </c>
      <c r="C27" s="293"/>
      <c r="D27" s="53">
        <v>3</v>
      </c>
      <c r="E27" s="53"/>
      <c r="F27" s="53"/>
      <c r="G27" s="294">
        <v>5</v>
      </c>
      <c r="H27" s="53">
        <f t="shared" si="6"/>
        <v>150</v>
      </c>
      <c r="I27" s="295">
        <f t="shared" si="43"/>
        <v>45</v>
      </c>
      <c r="J27" s="53">
        <v>30</v>
      </c>
      <c r="K27" s="53"/>
      <c r="L27" s="53">
        <v>15</v>
      </c>
      <c r="M27" s="99">
        <f t="shared" si="8"/>
        <v>105</v>
      </c>
      <c r="N27" s="22"/>
      <c r="O27" s="22"/>
      <c r="P27" s="22"/>
      <c r="Q27" s="22">
        <v>3</v>
      </c>
      <c r="R27" s="22"/>
      <c r="S27" s="22"/>
      <c r="T27" s="22"/>
      <c r="U27" s="22"/>
      <c r="V27" s="22"/>
      <c r="W27" s="22"/>
      <c r="X27" s="22"/>
      <c r="Y27" s="27"/>
      <c r="Z27" s="27"/>
      <c r="AA27" s="27"/>
      <c r="AB27" s="27"/>
      <c r="AC27" s="27"/>
      <c r="AD27" s="27" t="s">
        <v>259</v>
      </c>
      <c r="AE27" s="27"/>
      <c r="AF27" s="27"/>
      <c r="AG27" s="285" t="b">
        <f t="shared" ref="AG27:AH27" si="69">ISBLANK(N27)</f>
        <v>1</v>
      </c>
      <c r="AH27" s="285" t="b">
        <f t="shared" si="69"/>
        <v>1</v>
      </c>
      <c r="AI27" s="285"/>
      <c r="AJ27" s="285" t="b">
        <f t="shared" ref="AJ27:AK27" si="70">ISBLANK(Q27)</f>
        <v>0</v>
      </c>
      <c r="AK27" s="285" t="b">
        <f t="shared" si="70"/>
        <v>1</v>
      </c>
      <c r="AL27" s="285"/>
      <c r="AM27" s="285" t="b">
        <f t="shared" ref="AM27:AN27" si="71">ISBLANK(T27)</f>
        <v>1</v>
      </c>
      <c r="AN27" s="285" t="b">
        <f t="shared" si="71"/>
        <v>1</v>
      </c>
      <c r="AO27" s="285"/>
      <c r="AP27" s="285" t="b">
        <f t="shared" ref="AP27:AQ27" si="72">ISBLANK(W27)</f>
        <v>1</v>
      </c>
      <c r="AQ27" s="285" t="b">
        <f t="shared" si="72"/>
        <v>1</v>
      </c>
      <c r="AR27" s="27"/>
      <c r="AS27" s="27"/>
      <c r="AT27" s="286"/>
      <c r="AU27" s="286"/>
      <c r="AV27" s="289">
        <f t="shared" si="13"/>
        <v>0.3</v>
      </c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</row>
    <row r="28" spans="1:68" ht="15.75" customHeight="1">
      <c r="A28" s="932" t="s">
        <v>126</v>
      </c>
      <c r="B28" s="887"/>
      <c r="C28" s="269"/>
      <c r="D28" s="296"/>
      <c r="E28" s="244"/>
      <c r="F28" s="244"/>
      <c r="G28" s="297">
        <f t="shared" ref="G28:M28" si="73">SUM(G16:G27)+G11</f>
        <v>68</v>
      </c>
      <c r="H28" s="117">
        <f t="shared" si="73"/>
        <v>2040</v>
      </c>
      <c r="I28" s="117">
        <f t="shared" si="73"/>
        <v>846</v>
      </c>
      <c r="J28" s="117">
        <f t="shared" si="73"/>
        <v>333</v>
      </c>
      <c r="K28" s="117">
        <f t="shared" si="73"/>
        <v>63</v>
      </c>
      <c r="L28" s="117">
        <f t="shared" si="73"/>
        <v>450</v>
      </c>
      <c r="M28" s="117">
        <f t="shared" si="73"/>
        <v>1194</v>
      </c>
      <c r="N28" s="117">
        <f t="shared" ref="N28:X28" si="74">SUM(N11:N27)</f>
        <v>26</v>
      </c>
      <c r="O28" s="117">
        <f t="shared" si="74"/>
        <v>15</v>
      </c>
      <c r="P28" s="117">
        <f t="shared" si="74"/>
        <v>15</v>
      </c>
      <c r="Q28" s="117">
        <f t="shared" si="74"/>
        <v>10</v>
      </c>
      <c r="R28" s="117">
        <f t="shared" si="74"/>
        <v>2</v>
      </c>
      <c r="S28" s="117">
        <f t="shared" si="74"/>
        <v>2</v>
      </c>
      <c r="T28" s="117">
        <f t="shared" si="74"/>
        <v>0</v>
      </c>
      <c r="U28" s="117">
        <f t="shared" si="74"/>
        <v>0</v>
      </c>
      <c r="V28" s="117">
        <f t="shared" si="74"/>
        <v>0</v>
      </c>
      <c r="W28" s="117">
        <f t="shared" si="74"/>
        <v>0</v>
      </c>
      <c r="X28" s="117">
        <f t="shared" si="74"/>
        <v>0</v>
      </c>
      <c r="Y28" s="118">
        <f t="shared" ref="Y28:AC28" si="75">SUM(Y11:Y25)</f>
        <v>0</v>
      </c>
      <c r="Z28" s="116">
        <f t="shared" si="75"/>
        <v>0</v>
      </c>
      <c r="AA28" s="116">
        <f t="shared" si="75"/>
        <v>0</v>
      </c>
      <c r="AB28" s="116">
        <f t="shared" si="75"/>
        <v>0</v>
      </c>
      <c r="AC28" s="116">
        <f t="shared" si="75"/>
        <v>0</v>
      </c>
      <c r="AD28" s="27">
        <f>30*G28</f>
        <v>2040</v>
      </c>
      <c r="AE28" s="27"/>
      <c r="AF28" s="27"/>
      <c r="AG28" s="298">
        <f t="shared" ref="AG28:AQ28" si="76">SUMIF(AG11:AG27,FALSE,$G11:$G27)</f>
        <v>30</v>
      </c>
      <c r="AH28" s="298">
        <f t="shared" si="76"/>
        <v>21</v>
      </c>
      <c r="AI28" s="298">
        <f t="shared" si="76"/>
        <v>0</v>
      </c>
      <c r="AJ28" s="298">
        <f t="shared" si="76"/>
        <v>14</v>
      </c>
      <c r="AK28" s="298">
        <f t="shared" si="76"/>
        <v>3</v>
      </c>
      <c r="AL28" s="298">
        <f t="shared" si="76"/>
        <v>0</v>
      </c>
      <c r="AM28" s="298">
        <f t="shared" si="76"/>
        <v>0</v>
      </c>
      <c r="AN28" s="298">
        <f t="shared" si="76"/>
        <v>0</v>
      </c>
      <c r="AO28" s="298">
        <f t="shared" si="76"/>
        <v>0</v>
      </c>
      <c r="AP28" s="298">
        <f t="shared" si="76"/>
        <v>0</v>
      </c>
      <c r="AQ28" s="298">
        <f t="shared" si="76"/>
        <v>0</v>
      </c>
      <c r="AR28" s="288">
        <f>SUM(AG28:AQ28)</f>
        <v>68</v>
      </c>
      <c r="AS28" s="27"/>
      <c r="AT28" s="286"/>
      <c r="AU28" s="286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</row>
    <row r="29" spans="1:68" ht="16.5" customHeight="1">
      <c r="A29" s="936" t="s">
        <v>127</v>
      </c>
      <c r="B29" s="824"/>
      <c r="C29" s="824"/>
      <c r="D29" s="824"/>
      <c r="E29" s="824"/>
      <c r="F29" s="824"/>
      <c r="G29" s="824"/>
      <c r="H29" s="824"/>
      <c r="I29" s="824"/>
      <c r="J29" s="824"/>
      <c r="K29" s="824"/>
      <c r="L29" s="824"/>
      <c r="M29" s="824"/>
      <c r="N29" s="824"/>
      <c r="O29" s="824"/>
      <c r="P29" s="824"/>
      <c r="Q29" s="824"/>
      <c r="R29" s="824"/>
      <c r="S29" s="824"/>
      <c r="T29" s="824"/>
      <c r="U29" s="824"/>
      <c r="V29" s="824"/>
      <c r="W29" s="824"/>
      <c r="X29" s="935"/>
      <c r="Y29" s="78"/>
      <c r="Z29" s="78"/>
      <c r="AA29" s="78"/>
      <c r="AB29" s="78"/>
      <c r="AC29" s="78"/>
      <c r="AD29" s="78"/>
      <c r="AE29" s="78"/>
      <c r="AF29" s="78"/>
      <c r="AG29" s="299"/>
      <c r="AH29" s="299"/>
      <c r="AI29" s="299"/>
      <c r="AJ29" s="299"/>
      <c r="AK29" s="299"/>
      <c r="AL29" s="299"/>
      <c r="AM29" s="299"/>
      <c r="AN29" s="299"/>
      <c r="AO29" s="299"/>
      <c r="AP29" s="299"/>
      <c r="AQ29" s="299"/>
      <c r="AR29" s="78"/>
      <c r="AS29" s="78"/>
      <c r="AT29" s="300"/>
      <c r="AU29" s="300"/>
      <c r="AV29" s="78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8"/>
      <c r="BM29" s="78"/>
      <c r="BN29" s="78"/>
      <c r="BO29" s="78"/>
      <c r="BP29" s="78"/>
    </row>
    <row r="30" spans="1:68" ht="16.5" customHeight="1">
      <c r="A30" s="119" t="s">
        <v>128</v>
      </c>
      <c r="B30" s="120" t="s">
        <v>155</v>
      </c>
      <c r="C30" s="121"/>
      <c r="D30" s="122" t="s">
        <v>269</v>
      </c>
      <c r="E30" s="122"/>
      <c r="F30" s="123"/>
      <c r="G30" s="124">
        <v>4</v>
      </c>
      <c r="H30" s="45">
        <f t="shared" ref="H30:H34" si="77">G30*30</f>
        <v>120</v>
      </c>
      <c r="I30" s="125">
        <f>J30+K30+L30</f>
        <v>45</v>
      </c>
      <c r="J30" s="47">
        <v>15</v>
      </c>
      <c r="K30" s="47"/>
      <c r="L30" s="47">
        <v>30</v>
      </c>
      <c r="M30" s="126">
        <f t="shared" ref="M30:M34" si="78">H30-I30</f>
        <v>75</v>
      </c>
      <c r="N30" s="127"/>
      <c r="O30" s="128"/>
      <c r="P30" s="129"/>
      <c r="Q30" s="17"/>
      <c r="R30" s="49"/>
      <c r="S30" s="129"/>
      <c r="T30" s="40">
        <v>3</v>
      </c>
      <c r="U30" s="128"/>
      <c r="V30" s="129"/>
      <c r="W30" s="127"/>
      <c r="X30" s="129"/>
      <c r="Y30" s="78"/>
      <c r="Z30" s="78"/>
      <c r="AA30" s="78"/>
      <c r="AB30" s="78"/>
      <c r="AC30" s="78"/>
      <c r="AD30" s="78" t="s">
        <v>259</v>
      </c>
      <c r="AE30" s="27" t="s">
        <v>71</v>
      </c>
      <c r="AF30" s="78">
        <f>AG54+AH54</f>
        <v>6</v>
      </c>
      <c r="AG30" s="285" t="b">
        <f t="shared" ref="AG30:AH30" si="79">ISBLANK(N30)</f>
        <v>1</v>
      </c>
      <c r="AH30" s="285" t="b">
        <f t="shared" si="79"/>
        <v>1</v>
      </c>
      <c r="AI30" s="299"/>
      <c r="AJ30" s="285" t="b">
        <f t="shared" ref="AJ30:AK30" si="80">ISBLANK(Q30)</f>
        <v>1</v>
      </c>
      <c r="AK30" s="285" t="b">
        <f t="shared" si="80"/>
        <v>1</v>
      </c>
      <c r="AL30" s="299"/>
      <c r="AM30" s="285" t="b">
        <f t="shared" ref="AM30:AN30" si="81">ISBLANK(T30)</f>
        <v>0</v>
      </c>
      <c r="AN30" s="285" t="b">
        <f t="shared" si="81"/>
        <v>1</v>
      </c>
      <c r="AO30" s="299"/>
      <c r="AP30" s="285" t="b">
        <f t="shared" ref="AP30:AQ30" si="82">ISBLANK(W30)</f>
        <v>1</v>
      </c>
      <c r="AQ30" s="285" t="b">
        <f t="shared" si="82"/>
        <v>1</v>
      </c>
      <c r="AR30" s="78"/>
      <c r="AS30" s="78"/>
      <c r="AT30" s="301">
        <f t="shared" ref="AT30:AT53" si="83">I30/H30</f>
        <v>0.375</v>
      </c>
      <c r="AU30" s="300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8"/>
      <c r="BM30" s="78"/>
      <c r="BN30" s="78"/>
      <c r="BO30" s="78"/>
      <c r="BP30" s="78"/>
    </row>
    <row r="31" spans="1:68" ht="15.75" customHeight="1">
      <c r="A31" s="130" t="s">
        <v>131</v>
      </c>
      <c r="B31" s="131" t="s">
        <v>213</v>
      </c>
      <c r="C31" s="52">
        <v>4</v>
      </c>
      <c r="D31" s="53"/>
      <c r="E31" s="54"/>
      <c r="F31" s="90"/>
      <c r="G31" s="85">
        <v>6</v>
      </c>
      <c r="H31" s="86">
        <f t="shared" si="77"/>
        <v>180</v>
      </c>
      <c r="I31" s="52">
        <f>J31+L31</f>
        <v>72</v>
      </c>
      <c r="J31" s="53">
        <v>36</v>
      </c>
      <c r="K31" s="53"/>
      <c r="L31" s="53">
        <v>36</v>
      </c>
      <c r="M31" s="87">
        <f t="shared" si="78"/>
        <v>108</v>
      </c>
      <c r="N31" s="25"/>
      <c r="O31" s="58"/>
      <c r="P31" s="88"/>
      <c r="Q31" s="21"/>
      <c r="R31" s="58">
        <v>4</v>
      </c>
      <c r="S31" s="23">
        <v>4</v>
      </c>
      <c r="T31" s="21"/>
      <c r="U31" s="58"/>
      <c r="V31" s="23"/>
      <c r="W31" s="21"/>
      <c r="X31" s="23"/>
      <c r="Y31" s="78"/>
      <c r="Z31" s="78"/>
      <c r="AA31" s="78"/>
      <c r="AB31" s="78"/>
      <c r="AC31" s="78"/>
      <c r="AD31" s="78" t="s">
        <v>259</v>
      </c>
      <c r="AE31" s="27" t="s">
        <v>72</v>
      </c>
      <c r="AF31" s="78">
        <f>AJ54+AK54</f>
        <v>24</v>
      </c>
      <c r="AG31" s="285" t="b">
        <f t="shared" ref="AG31:AH31" si="84">ISBLANK(N31)</f>
        <v>1</v>
      </c>
      <c r="AH31" s="285" t="b">
        <f t="shared" si="84"/>
        <v>1</v>
      </c>
      <c r="AI31" s="299"/>
      <c r="AJ31" s="285" t="b">
        <f t="shared" ref="AJ31:AK31" si="85">ISBLANK(Q31)</f>
        <v>1</v>
      </c>
      <c r="AK31" s="285" t="b">
        <f t="shared" si="85"/>
        <v>0</v>
      </c>
      <c r="AL31" s="299"/>
      <c r="AM31" s="285" t="b">
        <f t="shared" ref="AM31:AN31" si="86">ISBLANK(T31)</f>
        <v>1</v>
      </c>
      <c r="AN31" s="285" t="b">
        <f t="shared" si="86"/>
        <v>1</v>
      </c>
      <c r="AO31" s="299"/>
      <c r="AP31" s="285" t="b">
        <f t="shared" ref="AP31:AQ31" si="87">ISBLANK(W31)</f>
        <v>1</v>
      </c>
      <c r="AQ31" s="285" t="b">
        <f t="shared" si="87"/>
        <v>1</v>
      </c>
      <c r="AR31" s="78"/>
      <c r="AS31" s="78"/>
      <c r="AT31" s="301">
        <f t="shared" si="83"/>
        <v>0.4</v>
      </c>
      <c r="AU31" s="300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8"/>
      <c r="BM31" s="78"/>
      <c r="BN31" s="78"/>
      <c r="BO31" s="78"/>
      <c r="BP31" s="78"/>
    </row>
    <row r="32" spans="1:68" ht="15.75" customHeight="1">
      <c r="A32" s="130" t="s">
        <v>133</v>
      </c>
      <c r="B32" s="132" t="s">
        <v>134</v>
      </c>
      <c r="C32" s="93">
        <v>3</v>
      </c>
      <c r="D32" s="53"/>
      <c r="E32" s="54"/>
      <c r="F32" s="87"/>
      <c r="G32" s="85">
        <v>5</v>
      </c>
      <c r="H32" s="86">
        <f t="shared" si="77"/>
        <v>150</v>
      </c>
      <c r="I32" s="52">
        <f t="shared" ref="I32:I34" si="88">J32+K32+L32</f>
        <v>60</v>
      </c>
      <c r="J32" s="53">
        <v>30</v>
      </c>
      <c r="K32" s="53"/>
      <c r="L32" s="53">
        <v>30</v>
      </c>
      <c r="M32" s="87">
        <f t="shared" si="78"/>
        <v>90</v>
      </c>
      <c r="N32" s="25"/>
      <c r="O32" s="58"/>
      <c r="P32" s="23"/>
      <c r="Q32" s="21">
        <v>4</v>
      </c>
      <c r="R32" s="58"/>
      <c r="S32" s="23"/>
      <c r="T32" s="21"/>
      <c r="U32" s="58"/>
      <c r="V32" s="23"/>
      <c r="W32" s="21"/>
      <c r="X32" s="23"/>
      <c r="Y32" s="78"/>
      <c r="Z32" s="78"/>
      <c r="AA32" s="78"/>
      <c r="AB32" s="78"/>
      <c r="AC32" s="78"/>
      <c r="AD32" s="78" t="s">
        <v>259</v>
      </c>
      <c r="AE32" s="27" t="s">
        <v>73</v>
      </c>
      <c r="AF32" s="78">
        <f>AM54+AN54</f>
        <v>37</v>
      </c>
      <c r="AG32" s="285" t="b">
        <f t="shared" ref="AG32:AH32" si="89">ISBLANK(N32)</f>
        <v>1</v>
      </c>
      <c r="AH32" s="285" t="b">
        <f t="shared" si="89"/>
        <v>1</v>
      </c>
      <c r="AI32" s="299"/>
      <c r="AJ32" s="285" t="b">
        <f t="shared" ref="AJ32:AK32" si="90">ISBLANK(Q32)</f>
        <v>0</v>
      </c>
      <c r="AK32" s="285" t="b">
        <f t="shared" si="90"/>
        <v>1</v>
      </c>
      <c r="AL32" s="299"/>
      <c r="AM32" s="285" t="b">
        <f t="shared" ref="AM32:AN32" si="91">ISBLANK(T32)</f>
        <v>1</v>
      </c>
      <c r="AN32" s="285" t="b">
        <f t="shared" si="91"/>
        <v>1</v>
      </c>
      <c r="AO32" s="299"/>
      <c r="AP32" s="285" t="b">
        <f t="shared" ref="AP32:AQ32" si="92">ISBLANK(W32)</f>
        <v>1</v>
      </c>
      <c r="AQ32" s="285" t="b">
        <f t="shared" si="92"/>
        <v>1</v>
      </c>
      <c r="AR32" s="78"/>
      <c r="AS32" s="78"/>
      <c r="AT32" s="301">
        <f t="shared" si="83"/>
        <v>0.4</v>
      </c>
      <c r="AU32" s="300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8"/>
      <c r="BM32" s="78"/>
      <c r="BN32" s="78"/>
      <c r="BO32" s="78"/>
      <c r="BP32" s="78"/>
    </row>
    <row r="33" spans="1:68" ht="15.75" customHeight="1">
      <c r="A33" s="94" t="s">
        <v>104</v>
      </c>
      <c r="B33" s="92" t="s">
        <v>135</v>
      </c>
      <c r="C33" s="93"/>
      <c r="D33" s="53">
        <v>2</v>
      </c>
      <c r="E33" s="54"/>
      <c r="F33" s="87"/>
      <c r="G33" s="95">
        <v>6</v>
      </c>
      <c r="H33" s="86">
        <f t="shared" si="77"/>
        <v>180</v>
      </c>
      <c r="I33" s="52">
        <f t="shared" si="88"/>
        <v>72</v>
      </c>
      <c r="J33" s="53">
        <v>36</v>
      </c>
      <c r="K33" s="53"/>
      <c r="L33" s="53">
        <v>36</v>
      </c>
      <c r="M33" s="87">
        <f t="shared" si="78"/>
        <v>108</v>
      </c>
      <c r="N33" s="25"/>
      <c r="O33" s="58">
        <v>4</v>
      </c>
      <c r="P33" s="23">
        <v>4</v>
      </c>
      <c r="Q33" s="21"/>
      <c r="R33" s="58"/>
      <c r="S33" s="23"/>
      <c r="T33" s="21"/>
      <c r="U33" s="58"/>
      <c r="V33" s="23"/>
      <c r="W33" s="21"/>
      <c r="X33" s="23"/>
      <c r="Y33" s="27"/>
      <c r="Z33" s="27"/>
      <c r="AA33" s="27"/>
      <c r="AB33" s="27"/>
      <c r="AC33" s="27"/>
      <c r="AD33" s="27" t="s">
        <v>259</v>
      </c>
      <c r="AE33" s="27" t="s">
        <v>74</v>
      </c>
      <c r="AF33" s="78">
        <f>AP54+AQ54</f>
        <v>24</v>
      </c>
      <c r="AG33" s="285" t="b">
        <f t="shared" ref="AG33:AH33" si="93">ISBLANK(N33)</f>
        <v>1</v>
      </c>
      <c r="AH33" s="285" t="b">
        <f t="shared" si="93"/>
        <v>0</v>
      </c>
      <c r="AI33" s="285"/>
      <c r="AJ33" s="285" t="b">
        <f t="shared" ref="AJ33:AK33" si="94">ISBLANK(Q33)</f>
        <v>1</v>
      </c>
      <c r="AK33" s="285" t="b">
        <f t="shared" si="94"/>
        <v>1</v>
      </c>
      <c r="AL33" s="285"/>
      <c r="AM33" s="285" t="b">
        <f t="shared" ref="AM33:AN33" si="95">ISBLANK(T33)</f>
        <v>1</v>
      </c>
      <c r="AN33" s="285" t="b">
        <f t="shared" si="95"/>
        <v>1</v>
      </c>
      <c r="AO33" s="285"/>
      <c r="AP33" s="285" t="b">
        <f t="shared" ref="AP33:AQ33" si="96">ISBLANK(W33)</f>
        <v>1</v>
      </c>
      <c r="AQ33" s="285" t="b">
        <f t="shared" si="96"/>
        <v>1</v>
      </c>
      <c r="AR33" s="27"/>
      <c r="AS33" s="27"/>
      <c r="AT33" s="301">
        <f t="shared" si="83"/>
        <v>0.4</v>
      </c>
      <c r="AU33" s="286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</row>
    <row r="34" spans="1:68" ht="15.75" customHeight="1">
      <c r="A34" s="130" t="s">
        <v>137</v>
      </c>
      <c r="B34" s="132" t="s">
        <v>138</v>
      </c>
      <c r="C34" s="93"/>
      <c r="D34" s="53">
        <v>3</v>
      </c>
      <c r="E34" s="54"/>
      <c r="F34" s="87"/>
      <c r="G34" s="85">
        <v>1</v>
      </c>
      <c r="H34" s="86">
        <f t="shared" si="77"/>
        <v>30</v>
      </c>
      <c r="I34" s="52">
        <f t="shared" si="88"/>
        <v>15</v>
      </c>
      <c r="J34" s="53"/>
      <c r="K34" s="53"/>
      <c r="L34" s="53">
        <v>15</v>
      </c>
      <c r="M34" s="87">
        <f t="shared" si="78"/>
        <v>15</v>
      </c>
      <c r="N34" s="25"/>
      <c r="O34" s="58"/>
      <c r="P34" s="23"/>
      <c r="Q34" s="21">
        <v>1</v>
      </c>
      <c r="R34" s="58"/>
      <c r="S34" s="23"/>
      <c r="T34" s="21"/>
      <c r="U34" s="58"/>
      <c r="V34" s="23"/>
      <c r="W34" s="21"/>
      <c r="X34" s="23"/>
      <c r="Y34" s="78"/>
      <c r="Z34" s="78"/>
      <c r="AA34" s="78"/>
      <c r="AB34" s="78"/>
      <c r="AC34" s="78"/>
      <c r="AD34" s="78" t="s">
        <v>259</v>
      </c>
      <c r="AE34" s="78"/>
      <c r="AF34" s="302">
        <f>SUM(AF30:AF33)</f>
        <v>91</v>
      </c>
      <c r="AG34" s="285" t="b">
        <f t="shared" ref="AG34:AH34" si="97">ISBLANK(N34)</f>
        <v>1</v>
      </c>
      <c r="AH34" s="285" t="b">
        <f t="shared" si="97"/>
        <v>1</v>
      </c>
      <c r="AI34" s="299"/>
      <c r="AJ34" s="285" t="b">
        <f t="shared" ref="AJ34:AK34" si="98">ISBLANK(Q34)</f>
        <v>0</v>
      </c>
      <c r="AK34" s="285" t="b">
        <f t="shared" si="98"/>
        <v>1</v>
      </c>
      <c r="AL34" s="299"/>
      <c r="AM34" s="285" t="b">
        <f t="shared" ref="AM34:AN34" si="99">ISBLANK(T34)</f>
        <v>1</v>
      </c>
      <c r="AN34" s="285" t="b">
        <f t="shared" si="99"/>
        <v>1</v>
      </c>
      <c r="AO34" s="299"/>
      <c r="AP34" s="285" t="b">
        <f t="shared" ref="AP34:AQ34" si="100">ISBLANK(W34)</f>
        <v>1</v>
      </c>
      <c r="AQ34" s="285" t="b">
        <f t="shared" si="100"/>
        <v>1</v>
      </c>
      <c r="AR34" s="78"/>
      <c r="AS34" s="78"/>
      <c r="AT34" s="301">
        <f t="shared" si="83"/>
        <v>0.5</v>
      </c>
      <c r="AU34" s="300"/>
      <c r="AV34" s="78"/>
      <c r="AW34" s="78"/>
      <c r="AX34" s="78"/>
      <c r="AY34" s="78"/>
      <c r="AZ34" s="78"/>
      <c r="BA34" s="78"/>
      <c r="BB34" s="78"/>
      <c r="BC34" s="78"/>
      <c r="BD34" s="78"/>
      <c r="BE34" s="78"/>
      <c r="BF34" s="78"/>
      <c r="BG34" s="78"/>
      <c r="BH34" s="78"/>
      <c r="BI34" s="78"/>
      <c r="BJ34" s="78"/>
      <c r="BK34" s="78"/>
      <c r="BL34" s="78"/>
      <c r="BM34" s="78"/>
      <c r="BN34" s="78"/>
      <c r="BO34" s="78"/>
      <c r="BP34" s="78"/>
    </row>
    <row r="35" spans="1:68" ht="15.75" customHeight="1">
      <c r="A35" s="130" t="s">
        <v>139</v>
      </c>
      <c r="B35" s="131" t="s">
        <v>140</v>
      </c>
      <c r="C35" s="52"/>
      <c r="D35" s="53"/>
      <c r="E35" s="54"/>
      <c r="F35" s="90"/>
      <c r="G35" s="85">
        <f t="shared" ref="G35:M35" si="101">G36+G37</f>
        <v>7</v>
      </c>
      <c r="H35" s="133">
        <f t="shared" si="101"/>
        <v>210</v>
      </c>
      <c r="I35" s="134">
        <f t="shared" si="101"/>
        <v>60</v>
      </c>
      <c r="J35" s="135">
        <f t="shared" si="101"/>
        <v>30</v>
      </c>
      <c r="K35" s="135">
        <f t="shared" si="101"/>
        <v>0</v>
      </c>
      <c r="L35" s="135">
        <f t="shared" si="101"/>
        <v>30</v>
      </c>
      <c r="M35" s="136">
        <f t="shared" si="101"/>
        <v>150</v>
      </c>
      <c r="N35" s="25"/>
      <c r="O35" s="58"/>
      <c r="P35" s="61"/>
      <c r="Q35" s="21"/>
      <c r="R35" s="58"/>
      <c r="S35" s="23"/>
      <c r="T35" s="21"/>
      <c r="U35" s="58"/>
      <c r="V35" s="23"/>
      <c r="W35" s="21"/>
      <c r="X35" s="23"/>
      <c r="Y35" s="78"/>
      <c r="Z35" s="78"/>
      <c r="AA35" s="78"/>
      <c r="AB35" s="78"/>
      <c r="AC35" s="78"/>
      <c r="AD35" s="78" t="s">
        <v>259</v>
      </c>
      <c r="AE35" s="78"/>
      <c r="AF35" s="78"/>
      <c r="AG35" s="285" t="b">
        <f t="shared" ref="AG35:AH35" si="102">ISBLANK(N35)</f>
        <v>1</v>
      </c>
      <c r="AH35" s="285" t="b">
        <f t="shared" si="102"/>
        <v>1</v>
      </c>
      <c r="AI35" s="299"/>
      <c r="AJ35" s="285" t="b">
        <f t="shared" ref="AJ35:AK35" si="103">ISBLANK(Q35)</f>
        <v>1</v>
      </c>
      <c r="AK35" s="285" t="b">
        <f t="shared" si="103"/>
        <v>1</v>
      </c>
      <c r="AL35" s="299"/>
      <c r="AM35" s="285" t="b">
        <f t="shared" ref="AM35:AN35" si="104">ISBLANK(T35)</f>
        <v>1</v>
      </c>
      <c r="AN35" s="285" t="b">
        <f t="shared" si="104"/>
        <v>1</v>
      </c>
      <c r="AO35" s="299"/>
      <c r="AP35" s="285" t="b">
        <f t="shared" ref="AP35:AQ35" si="105">ISBLANK(W35)</f>
        <v>1</v>
      </c>
      <c r="AQ35" s="285" t="b">
        <f t="shared" si="105"/>
        <v>1</v>
      </c>
      <c r="AR35" s="78"/>
      <c r="AS35" s="78"/>
      <c r="AT35" s="301">
        <f t="shared" si="83"/>
        <v>0.2857142857142857</v>
      </c>
      <c r="AU35" s="300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  <c r="BM35" s="78"/>
      <c r="BN35" s="78"/>
      <c r="BO35" s="78"/>
      <c r="BP35" s="78"/>
    </row>
    <row r="36" spans="1:68" ht="26.25" customHeight="1">
      <c r="A36" s="137" t="s">
        <v>141</v>
      </c>
      <c r="B36" s="138" t="s">
        <v>140</v>
      </c>
      <c r="C36" s="139">
        <v>3</v>
      </c>
      <c r="D36" s="140"/>
      <c r="E36" s="140"/>
      <c r="F36" s="141"/>
      <c r="G36" s="142">
        <v>6</v>
      </c>
      <c r="H36" s="57">
        <f t="shared" ref="H36:H39" si="106">G36*30</f>
        <v>180</v>
      </c>
      <c r="I36" s="21">
        <f>J36+K36+L36</f>
        <v>60</v>
      </c>
      <c r="J36" s="22">
        <v>30</v>
      </c>
      <c r="K36" s="22"/>
      <c r="L36" s="22">
        <v>30</v>
      </c>
      <c r="M36" s="23">
        <f t="shared" ref="M36:M39" si="107">H36-I36</f>
        <v>120</v>
      </c>
      <c r="N36" s="25"/>
      <c r="O36" s="58"/>
      <c r="P36" s="23"/>
      <c r="Q36" s="21">
        <v>4</v>
      </c>
      <c r="R36" s="58"/>
      <c r="S36" s="23"/>
      <c r="T36" s="21"/>
      <c r="U36" s="58"/>
      <c r="V36" s="23"/>
      <c r="W36" s="25"/>
      <c r="X36" s="23"/>
      <c r="Y36" s="78"/>
      <c r="Z36" s="78"/>
      <c r="AA36" s="78"/>
      <c r="AB36" s="78"/>
      <c r="AC36" s="78"/>
      <c r="AD36" s="78" t="s">
        <v>259</v>
      </c>
      <c r="AE36" s="78"/>
      <c r="AF36" s="78"/>
      <c r="AG36" s="285" t="b">
        <f t="shared" ref="AG36:AH36" si="108">ISBLANK(N36)</f>
        <v>1</v>
      </c>
      <c r="AH36" s="285" t="b">
        <f t="shared" si="108"/>
        <v>1</v>
      </c>
      <c r="AI36" s="299"/>
      <c r="AJ36" s="285" t="b">
        <f t="shared" ref="AJ36:AK36" si="109">ISBLANK(Q36)</f>
        <v>0</v>
      </c>
      <c r="AK36" s="285" t="b">
        <f t="shared" si="109"/>
        <v>1</v>
      </c>
      <c r="AL36" s="299"/>
      <c r="AM36" s="285" t="b">
        <f t="shared" ref="AM36:AN36" si="110">ISBLANK(T36)</f>
        <v>1</v>
      </c>
      <c r="AN36" s="285" t="b">
        <f t="shared" si="110"/>
        <v>1</v>
      </c>
      <c r="AO36" s="299"/>
      <c r="AP36" s="285" t="b">
        <f t="shared" ref="AP36:AQ36" si="111">ISBLANK(W36)</f>
        <v>1</v>
      </c>
      <c r="AQ36" s="285" t="b">
        <f t="shared" si="111"/>
        <v>1</v>
      </c>
      <c r="AR36" s="78"/>
      <c r="AS36" s="78"/>
      <c r="AT36" s="301">
        <f t="shared" si="83"/>
        <v>0.33333333333333331</v>
      </c>
      <c r="AU36" s="300"/>
      <c r="AV36" s="78"/>
      <c r="AW36" s="78"/>
      <c r="AX36" s="78"/>
      <c r="AY36" s="78"/>
      <c r="AZ36" s="78"/>
      <c r="BA36" s="78"/>
      <c r="BB36" s="78"/>
      <c r="BC36" s="78"/>
      <c r="BD36" s="78"/>
      <c r="BE36" s="78"/>
      <c r="BF36" s="78"/>
      <c r="BG36" s="78"/>
      <c r="BH36" s="78"/>
      <c r="BI36" s="78"/>
      <c r="BJ36" s="78"/>
      <c r="BK36" s="78"/>
      <c r="BL36" s="78"/>
      <c r="BM36" s="78"/>
      <c r="BN36" s="78"/>
      <c r="BO36" s="78"/>
      <c r="BP36" s="78"/>
    </row>
    <row r="37" spans="1:68" ht="15.75" customHeight="1">
      <c r="A37" s="137" t="s">
        <v>142</v>
      </c>
      <c r="B37" s="138" t="s">
        <v>143</v>
      </c>
      <c r="C37" s="139"/>
      <c r="D37" s="143"/>
      <c r="E37" s="144"/>
      <c r="F37" s="141" t="s">
        <v>90</v>
      </c>
      <c r="G37" s="142">
        <v>1</v>
      </c>
      <c r="H37" s="57">
        <f t="shared" si="106"/>
        <v>30</v>
      </c>
      <c r="I37" s="21"/>
      <c r="J37" s="22"/>
      <c r="K37" s="22"/>
      <c r="L37" s="22"/>
      <c r="M37" s="23">
        <f t="shared" si="107"/>
        <v>30</v>
      </c>
      <c r="N37" s="25"/>
      <c r="O37" s="58"/>
      <c r="P37" s="23"/>
      <c r="Q37" s="21"/>
      <c r="R37" s="303" t="s">
        <v>270</v>
      </c>
      <c r="S37" s="145"/>
      <c r="T37" s="21"/>
      <c r="U37" s="303"/>
      <c r="V37" s="23"/>
      <c r="W37" s="25"/>
      <c r="X37" s="23"/>
      <c r="Y37" s="78"/>
      <c r="Z37" s="78"/>
      <c r="AA37" s="78"/>
      <c r="AB37" s="78"/>
      <c r="AC37" s="78"/>
      <c r="AD37" s="78" t="s">
        <v>259</v>
      </c>
      <c r="AE37" s="78"/>
      <c r="AF37" s="78"/>
      <c r="AG37" s="285" t="b">
        <f t="shared" ref="AG37:AH37" si="112">ISBLANK(N37)</f>
        <v>1</v>
      </c>
      <c r="AH37" s="285" t="b">
        <f t="shared" si="112"/>
        <v>1</v>
      </c>
      <c r="AI37" s="299"/>
      <c r="AJ37" s="285" t="b">
        <f t="shared" ref="AJ37:AK37" si="113">ISBLANK(Q37)</f>
        <v>1</v>
      </c>
      <c r="AK37" s="285" t="b">
        <f t="shared" si="113"/>
        <v>0</v>
      </c>
      <c r="AL37" s="299"/>
      <c r="AM37" s="285" t="b">
        <f t="shared" ref="AM37:AN37" si="114">ISBLANK(T37)</f>
        <v>1</v>
      </c>
      <c r="AN37" s="285" t="b">
        <f t="shared" si="114"/>
        <v>1</v>
      </c>
      <c r="AO37" s="299"/>
      <c r="AP37" s="285" t="b">
        <f t="shared" ref="AP37:AQ37" si="115">ISBLANK(W37)</f>
        <v>1</v>
      </c>
      <c r="AQ37" s="285" t="b">
        <f t="shared" si="115"/>
        <v>1</v>
      </c>
      <c r="AR37" s="78"/>
      <c r="AS37" s="78"/>
      <c r="AT37" s="301">
        <f t="shared" si="83"/>
        <v>0</v>
      </c>
      <c r="AU37" s="300"/>
      <c r="AV37" s="78"/>
      <c r="AW37" s="78"/>
      <c r="AX37" s="78"/>
      <c r="AY37" s="78"/>
      <c r="AZ37" s="78"/>
      <c r="BA37" s="78"/>
      <c r="BB37" s="78"/>
      <c r="BC37" s="78"/>
      <c r="BD37" s="78"/>
      <c r="BE37" s="78"/>
      <c r="BF37" s="78"/>
      <c r="BG37" s="78"/>
      <c r="BH37" s="78"/>
      <c r="BI37" s="78"/>
      <c r="BJ37" s="78"/>
      <c r="BK37" s="78"/>
      <c r="BL37" s="78"/>
      <c r="BM37" s="78"/>
      <c r="BN37" s="78"/>
      <c r="BO37" s="78"/>
      <c r="BP37" s="78"/>
    </row>
    <row r="38" spans="1:68" ht="15.75" customHeight="1">
      <c r="A38" s="130" t="s">
        <v>145</v>
      </c>
      <c r="B38" s="131" t="s">
        <v>148</v>
      </c>
      <c r="C38" s="52">
        <v>5</v>
      </c>
      <c r="D38" s="53"/>
      <c r="E38" s="54"/>
      <c r="F38" s="90"/>
      <c r="G38" s="85">
        <v>5</v>
      </c>
      <c r="H38" s="86">
        <f t="shared" si="106"/>
        <v>150</v>
      </c>
      <c r="I38" s="52">
        <f t="shared" ref="I38:I39" si="116">J38+K38+L38</f>
        <v>60</v>
      </c>
      <c r="J38" s="53">
        <v>30</v>
      </c>
      <c r="K38" s="53"/>
      <c r="L38" s="53">
        <v>30</v>
      </c>
      <c r="M38" s="87">
        <f t="shared" si="107"/>
        <v>90</v>
      </c>
      <c r="N38" s="25"/>
      <c r="O38" s="58"/>
      <c r="P38" s="61"/>
      <c r="Q38" s="21"/>
      <c r="R38" s="58"/>
      <c r="S38" s="23"/>
      <c r="T38" s="21">
        <v>4</v>
      </c>
      <c r="U38" s="58"/>
      <c r="V38" s="23"/>
      <c r="W38" s="21"/>
      <c r="X38" s="23"/>
      <c r="Y38" s="78"/>
      <c r="Z38" s="78"/>
      <c r="AA38" s="78"/>
      <c r="AB38" s="78"/>
      <c r="AC38" s="78"/>
      <c r="AD38" s="78" t="s">
        <v>259</v>
      </c>
      <c r="AE38" s="78"/>
      <c r="AF38" s="78"/>
      <c r="AG38" s="285" t="b">
        <f t="shared" ref="AG38:AH38" si="117">ISBLANK(N38)</f>
        <v>1</v>
      </c>
      <c r="AH38" s="285" t="b">
        <f t="shared" si="117"/>
        <v>1</v>
      </c>
      <c r="AI38" s="299"/>
      <c r="AJ38" s="285" t="b">
        <f t="shared" ref="AJ38:AK38" si="118">ISBLANK(Q38)</f>
        <v>1</v>
      </c>
      <c r="AK38" s="285" t="b">
        <f t="shared" si="118"/>
        <v>1</v>
      </c>
      <c r="AL38" s="299"/>
      <c r="AM38" s="285" t="b">
        <f t="shared" ref="AM38:AN38" si="119">ISBLANK(T38)</f>
        <v>0</v>
      </c>
      <c r="AN38" s="285" t="b">
        <f t="shared" si="119"/>
        <v>1</v>
      </c>
      <c r="AO38" s="299"/>
      <c r="AP38" s="285" t="b">
        <f t="shared" ref="AP38:AQ38" si="120">ISBLANK(W38)</f>
        <v>1</v>
      </c>
      <c r="AQ38" s="285" t="b">
        <f t="shared" si="120"/>
        <v>1</v>
      </c>
      <c r="AR38" s="78"/>
      <c r="AS38" s="78"/>
      <c r="AT38" s="301">
        <f t="shared" si="83"/>
        <v>0.4</v>
      </c>
      <c r="AU38" s="300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8"/>
      <c r="BM38" s="78"/>
      <c r="BN38" s="78"/>
      <c r="BO38" s="78"/>
      <c r="BP38" s="78"/>
    </row>
    <row r="39" spans="1:68" ht="15.75" customHeight="1">
      <c r="A39" s="130" t="s">
        <v>147</v>
      </c>
      <c r="B39" s="223" t="s">
        <v>150</v>
      </c>
      <c r="C39" s="217"/>
      <c r="D39" s="218">
        <v>5</v>
      </c>
      <c r="E39" s="218"/>
      <c r="F39" s="219"/>
      <c r="G39" s="220">
        <v>4</v>
      </c>
      <c r="H39" s="220">
        <f t="shared" si="106"/>
        <v>120</v>
      </c>
      <c r="I39" s="186">
        <f t="shared" si="116"/>
        <v>60</v>
      </c>
      <c r="J39" s="187">
        <v>30</v>
      </c>
      <c r="K39" s="187"/>
      <c r="L39" s="187">
        <v>30</v>
      </c>
      <c r="M39" s="221">
        <f t="shared" si="107"/>
        <v>60</v>
      </c>
      <c r="N39" s="217"/>
      <c r="O39" s="222"/>
      <c r="P39" s="219"/>
      <c r="Q39" s="217"/>
      <c r="R39" s="231"/>
      <c r="S39" s="226"/>
      <c r="T39" s="80">
        <v>4</v>
      </c>
      <c r="U39" s="81"/>
      <c r="V39" s="82"/>
      <c r="W39" s="80"/>
      <c r="X39" s="82"/>
      <c r="Y39" s="78"/>
      <c r="Z39" s="78"/>
      <c r="AA39" s="78"/>
      <c r="AB39" s="78"/>
      <c r="AC39" s="78"/>
      <c r="AD39" s="78" t="s">
        <v>259</v>
      </c>
      <c r="AE39" s="78"/>
      <c r="AF39" s="78"/>
      <c r="AG39" s="285" t="b">
        <f t="shared" ref="AG39:AH39" si="121">ISBLANK(N39)</f>
        <v>1</v>
      </c>
      <c r="AH39" s="285" t="b">
        <f t="shared" si="121"/>
        <v>1</v>
      </c>
      <c r="AI39" s="299"/>
      <c r="AJ39" s="285" t="b">
        <f t="shared" ref="AJ39:AK39" si="122">ISBLANK(Q39)</f>
        <v>1</v>
      </c>
      <c r="AK39" s="285" t="b">
        <f t="shared" si="122"/>
        <v>1</v>
      </c>
      <c r="AL39" s="299"/>
      <c r="AM39" s="285" t="b">
        <f t="shared" ref="AM39:AN39" si="123">ISBLANK(T39)</f>
        <v>0</v>
      </c>
      <c r="AN39" s="285" t="b">
        <f t="shared" si="123"/>
        <v>1</v>
      </c>
      <c r="AO39" s="299"/>
      <c r="AP39" s="285" t="b">
        <f t="shared" ref="AP39:AQ39" si="124">ISBLANK(W39)</f>
        <v>1</v>
      </c>
      <c r="AQ39" s="285" t="b">
        <f t="shared" si="124"/>
        <v>1</v>
      </c>
      <c r="AR39" s="78"/>
      <c r="AS39" s="78"/>
      <c r="AT39" s="301">
        <f t="shared" si="83"/>
        <v>0.5</v>
      </c>
      <c r="AU39" s="300" t="s">
        <v>271</v>
      </c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8"/>
      <c r="BM39" s="78"/>
      <c r="BN39" s="78"/>
      <c r="BO39" s="78"/>
      <c r="BP39" s="78"/>
    </row>
    <row r="40" spans="1:68" ht="15.75" customHeight="1">
      <c r="A40" s="130" t="s">
        <v>149</v>
      </c>
      <c r="B40" s="131" t="s">
        <v>157</v>
      </c>
      <c r="C40" s="52"/>
      <c r="D40" s="53"/>
      <c r="E40" s="54"/>
      <c r="F40" s="90"/>
      <c r="G40" s="85">
        <f t="shared" ref="G40:M40" si="125">G41+G42</f>
        <v>6</v>
      </c>
      <c r="H40" s="133">
        <f t="shared" si="125"/>
        <v>180</v>
      </c>
      <c r="I40" s="134">
        <f t="shared" si="125"/>
        <v>54</v>
      </c>
      <c r="J40" s="135">
        <f t="shared" si="125"/>
        <v>36</v>
      </c>
      <c r="K40" s="135">
        <f t="shared" si="125"/>
        <v>0</v>
      </c>
      <c r="L40" s="135">
        <f t="shared" si="125"/>
        <v>18</v>
      </c>
      <c r="M40" s="136">
        <f t="shared" si="125"/>
        <v>126</v>
      </c>
      <c r="N40" s="25"/>
      <c r="O40" s="58"/>
      <c r="P40" s="61"/>
      <c r="Q40" s="21"/>
      <c r="R40" s="58"/>
      <c r="S40" s="23"/>
      <c r="T40" s="21"/>
      <c r="U40" s="58"/>
      <c r="V40" s="23"/>
      <c r="W40" s="21"/>
      <c r="X40" s="23"/>
      <c r="Y40" s="78"/>
      <c r="Z40" s="78"/>
      <c r="AA40" s="78"/>
      <c r="AB40" s="78"/>
      <c r="AC40" s="78"/>
      <c r="AD40" s="78"/>
      <c r="AE40" s="78"/>
      <c r="AF40" s="78"/>
      <c r="AG40" s="285" t="b">
        <f t="shared" ref="AG40:AH40" si="126">ISBLANK(N40)</f>
        <v>1</v>
      </c>
      <c r="AH40" s="285" t="b">
        <f t="shared" si="126"/>
        <v>1</v>
      </c>
      <c r="AI40" s="299"/>
      <c r="AJ40" s="285" t="b">
        <f t="shared" ref="AJ40:AK40" si="127">ISBLANK(Q40)</f>
        <v>1</v>
      </c>
      <c r="AK40" s="285" t="b">
        <f t="shared" si="127"/>
        <v>1</v>
      </c>
      <c r="AL40" s="299"/>
      <c r="AM40" s="285" t="b">
        <f t="shared" ref="AM40:AN40" si="128">ISBLANK(T40)</f>
        <v>1</v>
      </c>
      <c r="AN40" s="285" t="b">
        <f t="shared" si="128"/>
        <v>1</v>
      </c>
      <c r="AO40" s="299"/>
      <c r="AP40" s="285" t="b">
        <f t="shared" ref="AP40:AQ40" si="129">ISBLANK(W40)</f>
        <v>1</v>
      </c>
      <c r="AQ40" s="285" t="b">
        <f t="shared" si="129"/>
        <v>1</v>
      </c>
      <c r="AR40" s="78"/>
      <c r="AS40" s="78"/>
      <c r="AT40" s="301">
        <f t="shared" si="83"/>
        <v>0.3</v>
      </c>
      <c r="AU40" s="300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8"/>
      <c r="BM40" s="78"/>
      <c r="BN40" s="78"/>
      <c r="BO40" s="78"/>
      <c r="BP40" s="78"/>
    </row>
    <row r="41" spans="1:68" ht="15.75" customHeight="1">
      <c r="A41" s="137" t="s">
        <v>272</v>
      </c>
      <c r="B41" s="138" t="s">
        <v>157</v>
      </c>
      <c r="C41" s="139">
        <v>4</v>
      </c>
      <c r="D41" s="140"/>
      <c r="E41" s="140"/>
      <c r="F41" s="141"/>
      <c r="G41" s="142">
        <v>5</v>
      </c>
      <c r="H41" s="57">
        <f t="shared" ref="H41:H42" si="130">G41*30</f>
        <v>150</v>
      </c>
      <c r="I41" s="21">
        <f>J41+K41+L41</f>
        <v>54</v>
      </c>
      <c r="J41" s="22">
        <v>36</v>
      </c>
      <c r="K41" s="22"/>
      <c r="L41" s="22">
        <v>18</v>
      </c>
      <c r="M41" s="23">
        <f t="shared" ref="M41:M42" si="131">H41-I41</f>
        <v>96</v>
      </c>
      <c r="N41" s="25"/>
      <c r="O41" s="58"/>
      <c r="P41" s="23"/>
      <c r="Q41" s="21"/>
      <c r="R41" s="58">
        <v>3</v>
      </c>
      <c r="S41" s="23">
        <v>3</v>
      </c>
      <c r="T41" s="21"/>
      <c r="U41" s="58"/>
      <c r="V41" s="23"/>
      <c r="W41" s="25"/>
      <c r="X41" s="23"/>
      <c r="Y41" s="78"/>
      <c r="Z41" s="78"/>
      <c r="AA41" s="78"/>
      <c r="AB41" s="78"/>
      <c r="AC41" s="78"/>
      <c r="AD41" s="78" t="s">
        <v>259</v>
      </c>
      <c r="AE41" s="78"/>
      <c r="AF41" s="78"/>
      <c r="AG41" s="285" t="b">
        <f t="shared" ref="AG41:AH41" si="132">ISBLANK(N41)</f>
        <v>1</v>
      </c>
      <c r="AH41" s="285" t="b">
        <f t="shared" si="132"/>
        <v>1</v>
      </c>
      <c r="AI41" s="299"/>
      <c r="AJ41" s="285" t="b">
        <f t="shared" ref="AJ41:AK41" si="133">ISBLANK(Q41)</f>
        <v>1</v>
      </c>
      <c r="AK41" s="285" t="b">
        <f t="shared" si="133"/>
        <v>0</v>
      </c>
      <c r="AL41" s="299"/>
      <c r="AM41" s="285" t="b">
        <f t="shared" ref="AM41:AN41" si="134">ISBLANK(T41)</f>
        <v>1</v>
      </c>
      <c r="AN41" s="285" t="b">
        <f t="shared" si="134"/>
        <v>1</v>
      </c>
      <c r="AO41" s="299"/>
      <c r="AP41" s="285" t="b">
        <f t="shared" ref="AP41:AQ41" si="135">ISBLANK(W41)</f>
        <v>1</v>
      </c>
      <c r="AQ41" s="285" t="b">
        <f t="shared" si="135"/>
        <v>1</v>
      </c>
      <c r="AR41" s="78"/>
      <c r="AS41" s="78"/>
      <c r="AT41" s="301">
        <f t="shared" si="83"/>
        <v>0.36</v>
      </c>
      <c r="AU41" s="300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  <c r="BH41" s="78"/>
      <c r="BI41" s="78"/>
      <c r="BJ41" s="78"/>
      <c r="BK41" s="78"/>
      <c r="BL41" s="78"/>
      <c r="BM41" s="78"/>
      <c r="BN41" s="78"/>
      <c r="BO41" s="78"/>
      <c r="BP41" s="78"/>
    </row>
    <row r="42" spans="1:68" ht="15.75" customHeight="1">
      <c r="A42" s="137" t="s">
        <v>273</v>
      </c>
      <c r="B42" s="138" t="s">
        <v>160</v>
      </c>
      <c r="C42" s="139"/>
      <c r="D42" s="143"/>
      <c r="E42" s="144"/>
      <c r="F42" s="141" t="s">
        <v>151</v>
      </c>
      <c r="G42" s="142">
        <v>1</v>
      </c>
      <c r="H42" s="57">
        <f t="shared" si="130"/>
        <v>30</v>
      </c>
      <c r="I42" s="21"/>
      <c r="J42" s="22"/>
      <c r="K42" s="22"/>
      <c r="L42" s="22"/>
      <c r="M42" s="23">
        <f t="shared" si="131"/>
        <v>30</v>
      </c>
      <c r="N42" s="25"/>
      <c r="O42" s="58"/>
      <c r="P42" s="23"/>
      <c r="Q42" s="21"/>
      <c r="R42" s="58"/>
      <c r="S42" s="145"/>
      <c r="T42" s="21" t="s">
        <v>270</v>
      </c>
      <c r="U42" s="58"/>
      <c r="V42" s="23"/>
      <c r="W42" s="25"/>
      <c r="X42" s="23"/>
      <c r="Y42" s="78"/>
      <c r="Z42" s="78"/>
      <c r="AA42" s="78"/>
      <c r="AB42" s="78"/>
      <c r="AC42" s="78"/>
      <c r="AD42" s="78" t="s">
        <v>259</v>
      </c>
      <c r="AE42" s="78"/>
      <c r="AF42" s="78"/>
      <c r="AG42" s="285" t="b">
        <f t="shared" ref="AG42:AH42" si="136">ISBLANK(N42)</f>
        <v>1</v>
      </c>
      <c r="AH42" s="285" t="b">
        <f t="shared" si="136"/>
        <v>1</v>
      </c>
      <c r="AI42" s="299"/>
      <c r="AJ42" s="285" t="b">
        <f t="shared" ref="AJ42:AK42" si="137">ISBLANK(Q42)</f>
        <v>1</v>
      </c>
      <c r="AK42" s="285" t="b">
        <f t="shared" si="137"/>
        <v>1</v>
      </c>
      <c r="AL42" s="299"/>
      <c r="AM42" s="285" t="b">
        <f t="shared" ref="AM42:AN42" si="138">ISBLANK(T42)</f>
        <v>0</v>
      </c>
      <c r="AN42" s="285" t="b">
        <f t="shared" si="138"/>
        <v>1</v>
      </c>
      <c r="AO42" s="299"/>
      <c r="AP42" s="285" t="b">
        <f t="shared" ref="AP42:AQ42" si="139">ISBLANK(W42)</f>
        <v>1</v>
      </c>
      <c r="AQ42" s="285" t="b">
        <f t="shared" si="139"/>
        <v>1</v>
      </c>
      <c r="AR42" s="78"/>
      <c r="AS42" s="78"/>
      <c r="AT42" s="301">
        <f t="shared" si="83"/>
        <v>0</v>
      </c>
      <c r="AU42" s="300"/>
      <c r="AV42" s="78"/>
      <c r="AW42" s="78"/>
      <c r="AX42" s="78"/>
      <c r="AY42" s="78"/>
      <c r="AZ42" s="78"/>
      <c r="BA42" s="78"/>
      <c r="BB42" s="78"/>
      <c r="BC42" s="78"/>
      <c r="BD42" s="78"/>
      <c r="BE42" s="78"/>
      <c r="BF42" s="78"/>
      <c r="BG42" s="78"/>
      <c r="BH42" s="78"/>
      <c r="BI42" s="78"/>
      <c r="BJ42" s="78"/>
      <c r="BK42" s="78"/>
      <c r="BL42" s="78"/>
      <c r="BM42" s="78"/>
      <c r="BN42" s="78"/>
      <c r="BO42" s="78"/>
      <c r="BP42" s="78"/>
    </row>
    <row r="43" spans="1:68" ht="15.75" customHeight="1">
      <c r="A43" s="130" t="s">
        <v>152</v>
      </c>
      <c r="B43" s="131" t="s">
        <v>162</v>
      </c>
      <c r="C43" s="52"/>
      <c r="D43" s="53"/>
      <c r="E43" s="54"/>
      <c r="F43" s="90"/>
      <c r="G43" s="85">
        <f t="shared" ref="G43:M43" si="140">G44+G45</f>
        <v>6</v>
      </c>
      <c r="H43" s="133">
        <f t="shared" si="140"/>
        <v>180</v>
      </c>
      <c r="I43" s="134">
        <f t="shared" si="140"/>
        <v>54</v>
      </c>
      <c r="J43" s="135">
        <f t="shared" si="140"/>
        <v>27</v>
      </c>
      <c r="K43" s="135">
        <f t="shared" si="140"/>
        <v>0</v>
      </c>
      <c r="L43" s="135">
        <f t="shared" si="140"/>
        <v>27</v>
      </c>
      <c r="M43" s="136">
        <f t="shared" si="140"/>
        <v>126</v>
      </c>
      <c r="N43" s="25"/>
      <c r="O43" s="58"/>
      <c r="P43" s="61"/>
      <c r="Q43" s="21"/>
      <c r="R43" s="58"/>
      <c r="S43" s="23"/>
      <c r="T43" s="21"/>
      <c r="U43" s="58"/>
      <c r="V43" s="23"/>
      <c r="W43" s="21"/>
      <c r="X43" s="23"/>
      <c r="Y43" s="78"/>
      <c r="Z43" s="78"/>
      <c r="AA43" s="78"/>
      <c r="AB43" s="78"/>
      <c r="AC43" s="78"/>
      <c r="AD43" s="78"/>
      <c r="AE43" s="78"/>
      <c r="AF43" s="78"/>
      <c r="AG43" s="285" t="b">
        <f t="shared" ref="AG43:AH43" si="141">ISBLANK(N43)</f>
        <v>1</v>
      </c>
      <c r="AH43" s="285" t="b">
        <f t="shared" si="141"/>
        <v>1</v>
      </c>
      <c r="AI43" s="299"/>
      <c r="AJ43" s="285" t="b">
        <f t="shared" ref="AJ43:AK43" si="142">ISBLANK(Q43)</f>
        <v>1</v>
      </c>
      <c r="AK43" s="285" t="b">
        <f t="shared" si="142"/>
        <v>1</v>
      </c>
      <c r="AL43" s="299"/>
      <c r="AM43" s="285" t="b">
        <f t="shared" ref="AM43:AN43" si="143">ISBLANK(T43)</f>
        <v>1</v>
      </c>
      <c r="AN43" s="285" t="b">
        <f t="shared" si="143"/>
        <v>1</v>
      </c>
      <c r="AO43" s="299"/>
      <c r="AP43" s="285" t="b">
        <f t="shared" ref="AP43:AQ43" si="144">ISBLANK(W43)</f>
        <v>1</v>
      </c>
      <c r="AQ43" s="285" t="b">
        <f t="shared" si="144"/>
        <v>1</v>
      </c>
      <c r="AR43" s="78"/>
      <c r="AS43" s="78"/>
      <c r="AT43" s="301">
        <f t="shared" si="83"/>
        <v>0.3</v>
      </c>
      <c r="AU43" s="300"/>
      <c r="AV43" s="78"/>
      <c r="AW43" s="78"/>
      <c r="AX43" s="78"/>
      <c r="AY43" s="78"/>
      <c r="AZ43" s="78"/>
      <c r="BA43" s="78"/>
      <c r="BB43" s="78"/>
      <c r="BC43" s="78"/>
      <c r="BD43" s="78"/>
      <c r="BE43" s="78"/>
      <c r="BF43" s="78"/>
      <c r="BG43" s="78"/>
      <c r="BH43" s="78"/>
      <c r="BI43" s="78"/>
      <c r="BJ43" s="78"/>
      <c r="BK43" s="78"/>
      <c r="BL43" s="78"/>
      <c r="BM43" s="78"/>
      <c r="BN43" s="78"/>
      <c r="BO43" s="78"/>
      <c r="BP43" s="78"/>
    </row>
    <row r="44" spans="1:68" ht="15.75" customHeight="1">
      <c r="A44" s="137" t="s">
        <v>274</v>
      </c>
      <c r="B44" s="138" t="s">
        <v>162</v>
      </c>
      <c r="C44" s="139">
        <v>6</v>
      </c>
      <c r="D44" s="140"/>
      <c r="E44" s="140"/>
      <c r="F44" s="141"/>
      <c r="G44" s="142">
        <v>5</v>
      </c>
      <c r="H44" s="57">
        <f t="shared" ref="H44:H53" si="145">G44*30</f>
        <v>150</v>
      </c>
      <c r="I44" s="21">
        <f t="shared" ref="I44:I53" si="146">J44+K44+L44</f>
        <v>54</v>
      </c>
      <c r="J44" s="22">
        <v>27</v>
      </c>
      <c r="K44" s="22"/>
      <c r="L44" s="22">
        <v>27</v>
      </c>
      <c r="M44" s="23">
        <f t="shared" ref="M44:M53" si="147">H44-I44</f>
        <v>96</v>
      </c>
      <c r="N44" s="25"/>
      <c r="O44" s="58"/>
      <c r="P44" s="23"/>
      <c r="Q44" s="21"/>
      <c r="R44" s="58"/>
      <c r="S44" s="23"/>
      <c r="T44" s="21"/>
      <c r="U44" s="58">
        <v>3</v>
      </c>
      <c r="V44" s="23">
        <v>3</v>
      </c>
      <c r="W44" s="25"/>
      <c r="X44" s="23"/>
      <c r="Y44" s="78"/>
      <c r="Z44" s="78"/>
      <c r="AA44" s="78"/>
      <c r="AB44" s="78"/>
      <c r="AC44" s="78"/>
      <c r="AD44" s="78" t="s">
        <v>259</v>
      </c>
      <c r="AE44" s="78"/>
      <c r="AF44" s="78"/>
      <c r="AG44" s="285" t="b">
        <f t="shared" ref="AG44:AH44" si="148">ISBLANK(N44)</f>
        <v>1</v>
      </c>
      <c r="AH44" s="285" t="b">
        <f t="shared" si="148"/>
        <v>1</v>
      </c>
      <c r="AI44" s="299"/>
      <c r="AJ44" s="285" t="b">
        <f t="shared" ref="AJ44:AK44" si="149">ISBLANK(Q44)</f>
        <v>1</v>
      </c>
      <c r="AK44" s="285" t="b">
        <f t="shared" si="149"/>
        <v>1</v>
      </c>
      <c r="AL44" s="299"/>
      <c r="AM44" s="285" t="b">
        <f t="shared" ref="AM44:AN44" si="150">ISBLANK(T44)</f>
        <v>1</v>
      </c>
      <c r="AN44" s="285" t="b">
        <f t="shared" si="150"/>
        <v>0</v>
      </c>
      <c r="AO44" s="299"/>
      <c r="AP44" s="285" t="b">
        <f t="shared" ref="AP44:AQ44" si="151">ISBLANK(W44)</f>
        <v>1</v>
      </c>
      <c r="AQ44" s="285" t="b">
        <f t="shared" si="151"/>
        <v>1</v>
      </c>
      <c r="AR44" s="78"/>
      <c r="AS44" s="78"/>
      <c r="AT44" s="301">
        <f t="shared" si="83"/>
        <v>0.36</v>
      </c>
      <c r="AU44" s="300"/>
      <c r="AV44" s="78"/>
      <c r="AW44" s="78"/>
      <c r="AX44" s="78"/>
      <c r="AY44" s="78"/>
      <c r="AZ44" s="78"/>
      <c r="BA44" s="78"/>
      <c r="BB44" s="78"/>
      <c r="BC44" s="78"/>
      <c r="BD44" s="78"/>
      <c r="BE44" s="78"/>
      <c r="BF44" s="78"/>
      <c r="BG44" s="78"/>
      <c r="BH44" s="78"/>
      <c r="BI44" s="78"/>
      <c r="BJ44" s="78"/>
      <c r="BK44" s="78"/>
      <c r="BL44" s="78"/>
      <c r="BM44" s="78"/>
      <c r="BN44" s="78"/>
      <c r="BO44" s="78"/>
      <c r="BP44" s="78"/>
    </row>
    <row r="45" spans="1:68" ht="15.75" customHeight="1">
      <c r="A45" s="137" t="s">
        <v>275</v>
      </c>
      <c r="B45" s="138" t="s">
        <v>165</v>
      </c>
      <c r="C45" s="139"/>
      <c r="D45" s="143"/>
      <c r="E45" s="144"/>
      <c r="F45" s="141" t="s">
        <v>125</v>
      </c>
      <c r="G45" s="142">
        <v>1</v>
      </c>
      <c r="H45" s="57">
        <f t="shared" si="145"/>
        <v>30</v>
      </c>
      <c r="I45" s="21">
        <f t="shared" si="146"/>
        <v>0</v>
      </c>
      <c r="J45" s="22"/>
      <c r="K45" s="22"/>
      <c r="L45" s="22"/>
      <c r="M45" s="23">
        <f t="shared" si="147"/>
        <v>30</v>
      </c>
      <c r="N45" s="25"/>
      <c r="O45" s="58"/>
      <c r="P45" s="23"/>
      <c r="Q45" s="21"/>
      <c r="R45" s="58"/>
      <c r="S45" s="145"/>
      <c r="T45" s="21"/>
      <c r="U45" s="58"/>
      <c r="V45" s="23"/>
      <c r="W45" s="25" t="s">
        <v>270</v>
      </c>
      <c r="X45" s="23"/>
      <c r="Y45" s="78"/>
      <c r="Z45" s="78"/>
      <c r="AA45" s="78"/>
      <c r="AB45" s="78"/>
      <c r="AC45" s="78"/>
      <c r="AD45" s="78" t="s">
        <v>259</v>
      </c>
      <c r="AE45" s="78"/>
      <c r="AF45" s="78"/>
      <c r="AG45" s="285" t="b">
        <f t="shared" ref="AG45:AH45" si="152">ISBLANK(N45)</f>
        <v>1</v>
      </c>
      <c r="AH45" s="285" t="b">
        <f t="shared" si="152"/>
        <v>1</v>
      </c>
      <c r="AI45" s="299"/>
      <c r="AJ45" s="285" t="b">
        <f t="shared" ref="AJ45:AK45" si="153">ISBLANK(Q45)</f>
        <v>1</v>
      </c>
      <c r="AK45" s="285" t="b">
        <f t="shared" si="153"/>
        <v>1</v>
      </c>
      <c r="AL45" s="299"/>
      <c r="AM45" s="285" t="b">
        <f t="shared" ref="AM45:AN45" si="154">ISBLANK(T45)</f>
        <v>1</v>
      </c>
      <c r="AN45" s="285" t="b">
        <f t="shared" si="154"/>
        <v>1</v>
      </c>
      <c r="AO45" s="299"/>
      <c r="AP45" s="285" t="b">
        <f t="shared" ref="AP45:AQ45" si="155">ISBLANK(W45)</f>
        <v>0</v>
      </c>
      <c r="AQ45" s="285" t="b">
        <f t="shared" si="155"/>
        <v>1</v>
      </c>
      <c r="AR45" s="78"/>
      <c r="AS45" s="78"/>
      <c r="AT45" s="301">
        <f t="shared" si="83"/>
        <v>0</v>
      </c>
      <c r="AU45" s="300"/>
      <c r="AV45" s="78"/>
      <c r="AW45" s="78"/>
      <c r="AX45" s="78"/>
      <c r="AY45" s="78"/>
      <c r="AZ45" s="78"/>
      <c r="BA45" s="78"/>
      <c r="BB45" s="78"/>
      <c r="BC45" s="78"/>
      <c r="BD45" s="78"/>
      <c r="BE45" s="78"/>
      <c r="BF45" s="78"/>
      <c r="BG45" s="78"/>
      <c r="BH45" s="78"/>
      <c r="BI45" s="78"/>
      <c r="BJ45" s="78"/>
      <c r="BK45" s="78"/>
      <c r="BL45" s="78"/>
      <c r="BM45" s="78"/>
      <c r="BN45" s="78"/>
      <c r="BO45" s="78"/>
      <c r="BP45" s="78"/>
    </row>
    <row r="46" spans="1:68" ht="15.75" customHeight="1">
      <c r="A46" s="146" t="s">
        <v>154</v>
      </c>
      <c r="B46" s="132" t="s">
        <v>169</v>
      </c>
      <c r="C46" s="93">
        <v>7</v>
      </c>
      <c r="D46" s="53"/>
      <c r="E46" s="53"/>
      <c r="F46" s="87"/>
      <c r="G46" s="95">
        <v>7</v>
      </c>
      <c r="H46" s="86">
        <f t="shared" si="145"/>
        <v>210</v>
      </c>
      <c r="I46" s="52">
        <f t="shared" si="146"/>
        <v>75</v>
      </c>
      <c r="J46" s="53">
        <v>30</v>
      </c>
      <c r="K46" s="53"/>
      <c r="L46" s="53">
        <v>45</v>
      </c>
      <c r="M46" s="87">
        <f t="shared" si="147"/>
        <v>135</v>
      </c>
      <c r="N46" s="25"/>
      <c r="O46" s="58"/>
      <c r="P46" s="23"/>
      <c r="Q46" s="21"/>
      <c r="R46" s="58"/>
      <c r="S46" s="23"/>
      <c r="T46" s="21"/>
      <c r="U46" s="58"/>
      <c r="V46" s="23"/>
      <c r="W46" s="21">
        <v>5</v>
      </c>
      <c r="X46" s="23"/>
      <c r="Y46" s="78"/>
      <c r="Z46" s="78"/>
      <c r="AA46" s="78"/>
      <c r="AB46" s="78"/>
      <c r="AC46" s="78"/>
      <c r="AD46" s="78" t="s">
        <v>259</v>
      </c>
      <c r="AE46" s="78"/>
      <c r="AF46" s="78"/>
      <c r="AG46" s="285" t="b">
        <f t="shared" ref="AG46:AH46" si="156">ISBLANK(N46)</f>
        <v>1</v>
      </c>
      <c r="AH46" s="285" t="b">
        <f t="shared" si="156"/>
        <v>1</v>
      </c>
      <c r="AI46" s="299"/>
      <c r="AJ46" s="285" t="b">
        <f t="shared" ref="AJ46:AK46" si="157">ISBLANK(Q46)</f>
        <v>1</v>
      </c>
      <c r="AK46" s="285" t="b">
        <f t="shared" si="157"/>
        <v>1</v>
      </c>
      <c r="AL46" s="299"/>
      <c r="AM46" s="285" t="b">
        <f t="shared" ref="AM46:AN46" si="158">ISBLANK(T46)</f>
        <v>1</v>
      </c>
      <c r="AN46" s="285" t="b">
        <f t="shared" si="158"/>
        <v>1</v>
      </c>
      <c r="AO46" s="299"/>
      <c r="AP46" s="285" t="b">
        <f t="shared" ref="AP46:AQ46" si="159">ISBLANK(W46)</f>
        <v>0</v>
      </c>
      <c r="AQ46" s="285" t="b">
        <f t="shared" si="159"/>
        <v>1</v>
      </c>
      <c r="AR46" s="78"/>
      <c r="AS46" s="78"/>
      <c r="AT46" s="301">
        <f t="shared" si="83"/>
        <v>0.35714285714285715</v>
      </c>
      <c r="AU46" s="300"/>
      <c r="AV46" s="78"/>
      <c r="AW46" s="78"/>
      <c r="AX46" s="78"/>
      <c r="AY46" s="78"/>
      <c r="AZ46" s="78"/>
      <c r="BA46" s="78"/>
      <c r="BB46" s="78"/>
      <c r="BC46" s="78"/>
      <c r="BD46" s="78"/>
      <c r="BE46" s="78"/>
      <c r="BF46" s="78"/>
      <c r="BG46" s="78"/>
      <c r="BH46" s="78"/>
      <c r="BI46" s="78"/>
      <c r="BJ46" s="78"/>
      <c r="BK46" s="78"/>
      <c r="BL46" s="78"/>
      <c r="BM46" s="78"/>
      <c r="BN46" s="78"/>
      <c r="BO46" s="78"/>
      <c r="BP46" s="78"/>
    </row>
    <row r="47" spans="1:68" ht="15.75" customHeight="1">
      <c r="A47" s="146" t="s">
        <v>156</v>
      </c>
      <c r="B47" s="132" t="s">
        <v>171</v>
      </c>
      <c r="C47" s="93">
        <v>8</v>
      </c>
      <c r="D47" s="53"/>
      <c r="E47" s="53"/>
      <c r="F47" s="87"/>
      <c r="G47" s="95">
        <v>6</v>
      </c>
      <c r="H47" s="86">
        <f t="shared" si="145"/>
        <v>180</v>
      </c>
      <c r="I47" s="111">
        <f t="shared" si="146"/>
        <v>65</v>
      </c>
      <c r="J47" s="107">
        <v>26</v>
      </c>
      <c r="K47" s="107"/>
      <c r="L47" s="107">
        <v>39</v>
      </c>
      <c r="M47" s="108">
        <f t="shared" si="147"/>
        <v>115</v>
      </c>
      <c r="N47" s="25"/>
      <c r="O47" s="58"/>
      <c r="P47" s="23"/>
      <c r="Q47" s="21"/>
      <c r="R47" s="58"/>
      <c r="S47" s="23"/>
      <c r="T47" s="21"/>
      <c r="U47" s="58"/>
      <c r="V47" s="23"/>
      <c r="W47" s="21"/>
      <c r="X47" s="23">
        <v>5</v>
      </c>
      <c r="Y47" s="78"/>
      <c r="Z47" s="78"/>
      <c r="AA47" s="78"/>
      <c r="AB47" s="78"/>
      <c r="AC47" s="78"/>
      <c r="AD47" s="78" t="s">
        <v>259</v>
      </c>
      <c r="AE47" s="78"/>
      <c r="AF47" s="78"/>
      <c r="AG47" s="285" t="b">
        <f t="shared" ref="AG47:AH47" si="160">ISBLANK(N47)</f>
        <v>1</v>
      </c>
      <c r="AH47" s="285" t="b">
        <f t="shared" si="160"/>
        <v>1</v>
      </c>
      <c r="AI47" s="299"/>
      <c r="AJ47" s="285" t="b">
        <f t="shared" ref="AJ47:AK47" si="161">ISBLANK(Q47)</f>
        <v>1</v>
      </c>
      <c r="AK47" s="285" t="b">
        <f t="shared" si="161"/>
        <v>1</v>
      </c>
      <c r="AL47" s="299"/>
      <c r="AM47" s="285" t="b">
        <f t="shared" ref="AM47:AN47" si="162">ISBLANK(T47)</f>
        <v>1</v>
      </c>
      <c r="AN47" s="285" t="b">
        <f t="shared" si="162"/>
        <v>1</v>
      </c>
      <c r="AO47" s="299"/>
      <c r="AP47" s="285" t="b">
        <f t="shared" ref="AP47:AQ47" si="163">ISBLANK(W47)</f>
        <v>1</v>
      </c>
      <c r="AQ47" s="285" t="b">
        <f t="shared" si="163"/>
        <v>0</v>
      </c>
      <c r="AR47" s="78"/>
      <c r="AS47" s="78"/>
      <c r="AT47" s="301">
        <f t="shared" si="83"/>
        <v>0.3611111111111111</v>
      </c>
      <c r="AU47" s="300"/>
      <c r="AV47" s="78"/>
      <c r="AW47" s="78"/>
      <c r="AX47" s="78"/>
      <c r="AY47" s="78"/>
      <c r="AZ47" s="78"/>
      <c r="BA47" s="78"/>
      <c r="BB47" s="78"/>
      <c r="BC47" s="78"/>
      <c r="BD47" s="78"/>
      <c r="BE47" s="78"/>
      <c r="BF47" s="78"/>
      <c r="BG47" s="78"/>
      <c r="BH47" s="78"/>
      <c r="BI47" s="78"/>
      <c r="BJ47" s="78"/>
      <c r="BK47" s="78"/>
      <c r="BL47" s="78"/>
      <c r="BM47" s="78"/>
      <c r="BN47" s="78"/>
      <c r="BO47" s="78"/>
      <c r="BP47" s="78"/>
    </row>
    <row r="48" spans="1:68" ht="15.75" customHeight="1">
      <c r="A48" s="146" t="s">
        <v>161</v>
      </c>
      <c r="B48" s="304" t="s">
        <v>129</v>
      </c>
      <c r="C48" s="93">
        <v>5</v>
      </c>
      <c r="D48" s="53"/>
      <c r="E48" s="53"/>
      <c r="F48" s="87"/>
      <c r="G48" s="95">
        <v>4</v>
      </c>
      <c r="H48" s="86">
        <f t="shared" si="145"/>
        <v>120</v>
      </c>
      <c r="I48" s="111">
        <f t="shared" si="146"/>
        <v>45</v>
      </c>
      <c r="J48" s="107">
        <v>30</v>
      </c>
      <c r="K48" s="107"/>
      <c r="L48" s="107">
        <v>15</v>
      </c>
      <c r="M48" s="108">
        <f t="shared" si="147"/>
        <v>75</v>
      </c>
      <c r="N48" s="25"/>
      <c r="O48" s="58"/>
      <c r="P48" s="23"/>
      <c r="Q48" s="21"/>
      <c r="R48" s="58"/>
      <c r="S48" s="23"/>
      <c r="T48" s="21">
        <v>3</v>
      </c>
      <c r="U48" s="58"/>
      <c r="V48" s="23"/>
      <c r="W48" s="21"/>
      <c r="X48" s="23"/>
      <c r="Y48" s="78"/>
      <c r="Z48" s="78"/>
      <c r="AA48" s="78"/>
      <c r="AB48" s="78"/>
      <c r="AC48" s="78"/>
      <c r="AD48" s="78" t="s">
        <v>259</v>
      </c>
      <c r="AE48" s="78"/>
      <c r="AF48" s="78"/>
      <c r="AG48" s="285" t="b">
        <f t="shared" ref="AG48:AH48" si="164">ISBLANK(N48)</f>
        <v>1</v>
      </c>
      <c r="AH48" s="285" t="b">
        <f t="shared" si="164"/>
        <v>1</v>
      </c>
      <c r="AI48" s="299"/>
      <c r="AJ48" s="285" t="b">
        <f t="shared" ref="AJ48:AK48" si="165">ISBLANK(Q48)</f>
        <v>1</v>
      </c>
      <c r="AK48" s="285" t="b">
        <f t="shared" si="165"/>
        <v>1</v>
      </c>
      <c r="AL48" s="299"/>
      <c r="AM48" s="285" t="b">
        <f t="shared" ref="AM48:AN48" si="166">ISBLANK(T48)</f>
        <v>0</v>
      </c>
      <c r="AN48" s="285" t="b">
        <f t="shared" si="166"/>
        <v>1</v>
      </c>
      <c r="AO48" s="299"/>
      <c r="AP48" s="285" t="b">
        <f t="shared" ref="AP48:AQ48" si="167">ISBLANK(W48)</f>
        <v>1</v>
      </c>
      <c r="AQ48" s="285" t="b">
        <f t="shared" si="167"/>
        <v>1</v>
      </c>
      <c r="AR48" s="78"/>
      <c r="AS48" s="78"/>
      <c r="AT48" s="301">
        <f t="shared" si="83"/>
        <v>0.375</v>
      </c>
      <c r="AU48" s="300"/>
      <c r="AV48" s="78"/>
      <c r="AW48" s="78"/>
      <c r="AX48" s="78"/>
      <c r="AY48" s="78"/>
      <c r="AZ48" s="78"/>
      <c r="BA48" s="78"/>
      <c r="BB48" s="78"/>
      <c r="BC48" s="78"/>
      <c r="BD48" s="78"/>
      <c r="BE48" s="78"/>
      <c r="BF48" s="78"/>
      <c r="BG48" s="78"/>
      <c r="BH48" s="78"/>
      <c r="BI48" s="78"/>
      <c r="BJ48" s="78"/>
      <c r="BK48" s="78"/>
      <c r="BL48" s="78"/>
      <c r="BM48" s="78"/>
      <c r="BN48" s="78"/>
      <c r="BO48" s="78"/>
      <c r="BP48" s="78"/>
    </row>
    <row r="49" spans="1:68" ht="15.75" customHeight="1">
      <c r="A49" s="146" t="s">
        <v>166</v>
      </c>
      <c r="B49" s="132" t="s">
        <v>228</v>
      </c>
      <c r="C49" s="93">
        <v>6</v>
      </c>
      <c r="D49" s="53"/>
      <c r="E49" s="53"/>
      <c r="F49" s="87"/>
      <c r="G49" s="95">
        <v>5</v>
      </c>
      <c r="H49" s="86">
        <f t="shared" si="145"/>
        <v>150</v>
      </c>
      <c r="I49" s="111">
        <f t="shared" si="146"/>
        <v>54</v>
      </c>
      <c r="J49" s="107">
        <v>18</v>
      </c>
      <c r="K49" s="107"/>
      <c r="L49" s="107">
        <v>36</v>
      </c>
      <c r="M49" s="108">
        <f t="shared" si="147"/>
        <v>96</v>
      </c>
      <c r="N49" s="25"/>
      <c r="O49" s="58"/>
      <c r="P49" s="23"/>
      <c r="Q49" s="21"/>
      <c r="R49" s="58"/>
      <c r="S49" s="23"/>
      <c r="T49" s="21"/>
      <c r="U49" s="58">
        <v>3</v>
      </c>
      <c r="V49" s="23">
        <v>3</v>
      </c>
      <c r="W49" s="21"/>
      <c r="X49" s="23"/>
      <c r="Y49" s="78"/>
      <c r="Z49" s="78"/>
      <c r="AA49" s="78"/>
      <c r="AB49" s="78"/>
      <c r="AC49" s="78"/>
      <c r="AD49" s="78" t="s">
        <v>259</v>
      </c>
      <c r="AE49" s="78"/>
      <c r="AF49" s="78"/>
      <c r="AG49" s="285" t="b">
        <f t="shared" ref="AG49:AH49" si="168">ISBLANK(N49)</f>
        <v>1</v>
      </c>
      <c r="AH49" s="285" t="b">
        <f t="shared" si="168"/>
        <v>1</v>
      </c>
      <c r="AI49" s="299"/>
      <c r="AJ49" s="285" t="b">
        <f t="shared" ref="AJ49:AK49" si="169">ISBLANK(Q49)</f>
        <v>1</v>
      </c>
      <c r="AK49" s="285" t="b">
        <f t="shared" si="169"/>
        <v>1</v>
      </c>
      <c r="AL49" s="299"/>
      <c r="AM49" s="285" t="b">
        <f t="shared" ref="AM49:AN49" si="170">ISBLANK(T49)</f>
        <v>1</v>
      </c>
      <c r="AN49" s="285" t="b">
        <f t="shared" si="170"/>
        <v>0</v>
      </c>
      <c r="AO49" s="299"/>
      <c r="AP49" s="285" t="b">
        <f t="shared" ref="AP49:AQ49" si="171">ISBLANK(W49)</f>
        <v>1</v>
      </c>
      <c r="AQ49" s="285" t="b">
        <f t="shared" si="171"/>
        <v>1</v>
      </c>
      <c r="AR49" s="78"/>
      <c r="AS49" s="78"/>
      <c r="AT49" s="301">
        <f t="shared" si="83"/>
        <v>0.36</v>
      </c>
      <c r="AU49" s="300"/>
      <c r="AV49" s="78"/>
      <c r="AW49" s="78"/>
      <c r="AX49" s="78"/>
      <c r="AY49" s="78"/>
      <c r="AZ49" s="78"/>
      <c r="BA49" s="78"/>
      <c r="BB49" s="78"/>
      <c r="BC49" s="78"/>
      <c r="BD49" s="78"/>
      <c r="BE49" s="78"/>
      <c r="BF49" s="78"/>
      <c r="BG49" s="78"/>
      <c r="BH49" s="78"/>
      <c r="BI49" s="78"/>
      <c r="BJ49" s="78"/>
      <c r="BK49" s="78"/>
      <c r="BL49" s="78"/>
      <c r="BM49" s="78"/>
      <c r="BN49" s="78"/>
      <c r="BO49" s="78"/>
      <c r="BP49" s="78"/>
    </row>
    <row r="50" spans="1:68" ht="15.75" customHeight="1">
      <c r="A50" s="146" t="s">
        <v>276</v>
      </c>
      <c r="B50" s="132" t="s">
        <v>223</v>
      </c>
      <c r="C50" s="93"/>
      <c r="D50" s="53">
        <v>5</v>
      </c>
      <c r="E50" s="53"/>
      <c r="F50" s="87"/>
      <c r="G50" s="95">
        <v>4</v>
      </c>
      <c r="H50" s="86">
        <f t="shared" si="145"/>
        <v>120</v>
      </c>
      <c r="I50" s="111">
        <f t="shared" si="146"/>
        <v>45</v>
      </c>
      <c r="J50" s="107">
        <v>30</v>
      </c>
      <c r="K50" s="107"/>
      <c r="L50" s="107">
        <v>15</v>
      </c>
      <c r="M50" s="108">
        <f t="shared" si="147"/>
        <v>75</v>
      </c>
      <c r="N50" s="25"/>
      <c r="O50" s="58"/>
      <c r="P50" s="23"/>
      <c r="Q50" s="21"/>
      <c r="R50" s="58"/>
      <c r="S50" s="23"/>
      <c r="T50" s="21">
        <v>3</v>
      </c>
      <c r="U50" s="58"/>
      <c r="V50" s="23"/>
      <c r="W50" s="21"/>
      <c r="X50" s="23"/>
      <c r="Y50" s="78"/>
      <c r="Z50" s="78"/>
      <c r="AA50" s="78"/>
      <c r="AB50" s="78"/>
      <c r="AC50" s="78"/>
      <c r="AD50" s="78" t="s">
        <v>259</v>
      </c>
      <c r="AE50" s="78"/>
      <c r="AF50" s="78"/>
      <c r="AG50" s="285" t="b">
        <f t="shared" ref="AG50:AH50" si="172">ISBLANK(N50)</f>
        <v>1</v>
      </c>
      <c r="AH50" s="285" t="b">
        <f t="shared" si="172"/>
        <v>1</v>
      </c>
      <c r="AI50" s="299"/>
      <c r="AJ50" s="285" t="b">
        <f t="shared" ref="AJ50:AK50" si="173">ISBLANK(Q50)</f>
        <v>1</v>
      </c>
      <c r="AK50" s="285" t="b">
        <f t="shared" si="173"/>
        <v>1</v>
      </c>
      <c r="AL50" s="299"/>
      <c r="AM50" s="285" t="b">
        <f t="shared" ref="AM50:AN50" si="174">ISBLANK(T50)</f>
        <v>0</v>
      </c>
      <c r="AN50" s="285" t="b">
        <f t="shared" si="174"/>
        <v>1</v>
      </c>
      <c r="AO50" s="299"/>
      <c r="AP50" s="285" t="b">
        <f t="shared" ref="AP50:AQ50" si="175">ISBLANK(W50)</f>
        <v>1</v>
      </c>
      <c r="AQ50" s="285" t="b">
        <f t="shared" si="175"/>
        <v>1</v>
      </c>
      <c r="AR50" s="78"/>
      <c r="AS50" s="78"/>
      <c r="AT50" s="301">
        <f t="shared" si="83"/>
        <v>0.375</v>
      </c>
      <c r="AU50" s="300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  <c r="BM50" s="78"/>
      <c r="BN50" s="78"/>
      <c r="BO50" s="78"/>
      <c r="BP50" s="78"/>
    </row>
    <row r="51" spans="1:68" ht="15.75" customHeight="1">
      <c r="A51" s="146" t="s">
        <v>170</v>
      </c>
      <c r="B51" s="132" t="s">
        <v>277</v>
      </c>
      <c r="C51" s="93">
        <v>6</v>
      </c>
      <c r="D51" s="53"/>
      <c r="E51" s="53"/>
      <c r="F51" s="87"/>
      <c r="G51" s="95">
        <v>5</v>
      </c>
      <c r="H51" s="86">
        <f t="shared" si="145"/>
        <v>150</v>
      </c>
      <c r="I51" s="111">
        <f t="shared" si="146"/>
        <v>54</v>
      </c>
      <c r="J51" s="107">
        <v>18</v>
      </c>
      <c r="K51" s="107"/>
      <c r="L51" s="107">
        <v>36</v>
      </c>
      <c r="M51" s="108">
        <f t="shared" si="147"/>
        <v>96</v>
      </c>
      <c r="N51" s="25"/>
      <c r="O51" s="58"/>
      <c r="P51" s="23"/>
      <c r="Q51" s="21"/>
      <c r="R51" s="58"/>
      <c r="S51" s="23"/>
      <c r="T51" s="21"/>
      <c r="U51" s="58">
        <v>3</v>
      </c>
      <c r="V51" s="23">
        <v>3</v>
      </c>
      <c r="W51" s="21"/>
      <c r="X51" s="23"/>
      <c r="Y51" s="78"/>
      <c r="Z51" s="78"/>
      <c r="AA51" s="78"/>
      <c r="AB51" s="78"/>
      <c r="AC51" s="78"/>
      <c r="AD51" s="78" t="s">
        <v>259</v>
      </c>
      <c r="AE51" s="78"/>
      <c r="AF51" s="78"/>
      <c r="AG51" s="285" t="b">
        <f t="shared" ref="AG51:AH51" si="176">ISBLANK(N51)</f>
        <v>1</v>
      </c>
      <c r="AH51" s="285" t="b">
        <f t="shared" si="176"/>
        <v>1</v>
      </c>
      <c r="AI51" s="299"/>
      <c r="AJ51" s="285" t="b">
        <f t="shared" ref="AJ51:AK51" si="177">ISBLANK(Q51)</f>
        <v>1</v>
      </c>
      <c r="AK51" s="285" t="b">
        <f t="shared" si="177"/>
        <v>1</v>
      </c>
      <c r="AL51" s="299"/>
      <c r="AM51" s="285" t="b">
        <f t="shared" ref="AM51:AN51" si="178">ISBLANK(T51)</f>
        <v>1</v>
      </c>
      <c r="AN51" s="285" t="b">
        <f t="shared" si="178"/>
        <v>0</v>
      </c>
      <c r="AO51" s="299"/>
      <c r="AP51" s="285" t="b">
        <f t="shared" ref="AP51:AQ51" si="179">ISBLANK(W51)</f>
        <v>1</v>
      </c>
      <c r="AQ51" s="285" t="b">
        <f t="shared" si="179"/>
        <v>1</v>
      </c>
      <c r="AR51" s="78"/>
      <c r="AS51" s="78"/>
      <c r="AT51" s="301">
        <f t="shared" si="83"/>
        <v>0.36</v>
      </c>
      <c r="AU51" s="300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78"/>
      <c r="BG51" s="78"/>
      <c r="BH51" s="78"/>
      <c r="BI51" s="78"/>
      <c r="BJ51" s="78"/>
      <c r="BK51" s="78"/>
      <c r="BL51" s="78"/>
      <c r="BM51" s="78"/>
      <c r="BN51" s="78"/>
      <c r="BO51" s="78"/>
      <c r="BP51" s="78"/>
    </row>
    <row r="52" spans="1:68" ht="15.75" customHeight="1">
      <c r="A52" s="130" t="s">
        <v>278</v>
      </c>
      <c r="B52" s="305" t="s">
        <v>222</v>
      </c>
      <c r="C52" s="93"/>
      <c r="D52" s="53">
        <v>7</v>
      </c>
      <c r="E52" s="53"/>
      <c r="F52" s="87"/>
      <c r="G52" s="95">
        <v>5</v>
      </c>
      <c r="H52" s="86">
        <f t="shared" si="145"/>
        <v>150</v>
      </c>
      <c r="I52" s="111">
        <f t="shared" si="146"/>
        <v>45</v>
      </c>
      <c r="J52" s="107">
        <v>15</v>
      </c>
      <c r="K52" s="107"/>
      <c r="L52" s="107">
        <v>30</v>
      </c>
      <c r="M52" s="108">
        <f t="shared" si="147"/>
        <v>105</v>
      </c>
      <c r="N52" s="25"/>
      <c r="O52" s="306"/>
      <c r="P52" s="307"/>
      <c r="Q52" s="308"/>
      <c r="R52" s="306"/>
      <c r="S52" s="307"/>
      <c r="T52" s="308"/>
      <c r="U52" s="306"/>
      <c r="V52" s="307"/>
      <c r="W52" s="21">
        <v>3</v>
      </c>
      <c r="X52" s="23"/>
      <c r="Y52" s="78"/>
      <c r="Z52" s="78"/>
      <c r="AA52" s="78"/>
      <c r="AB52" s="78"/>
      <c r="AC52" s="78"/>
      <c r="AD52" s="78"/>
      <c r="AE52" s="78"/>
      <c r="AF52" s="78"/>
      <c r="AG52" s="285" t="b">
        <f t="shared" ref="AG52:AH52" si="180">ISBLANK(N52)</f>
        <v>1</v>
      </c>
      <c r="AH52" s="285" t="b">
        <f t="shared" si="180"/>
        <v>1</v>
      </c>
      <c r="AI52" s="299"/>
      <c r="AJ52" s="285" t="b">
        <f t="shared" ref="AJ52:AK52" si="181">ISBLANK(Q52)</f>
        <v>1</v>
      </c>
      <c r="AK52" s="285" t="b">
        <f t="shared" si="181"/>
        <v>1</v>
      </c>
      <c r="AL52" s="299"/>
      <c r="AM52" s="285" t="b">
        <f t="shared" ref="AM52:AN52" si="182">ISBLANK(T52)</f>
        <v>1</v>
      </c>
      <c r="AN52" s="285" t="b">
        <f t="shared" si="182"/>
        <v>1</v>
      </c>
      <c r="AO52" s="299"/>
      <c r="AP52" s="285" t="b">
        <f t="shared" ref="AP52:AQ52" si="183">ISBLANK(W52)</f>
        <v>0</v>
      </c>
      <c r="AQ52" s="285" t="b">
        <f t="shared" si="183"/>
        <v>1</v>
      </c>
      <c r="AR52" s="78"/>
      <c r="AS52" s="78"/>
      <c r="AT52" s="301">
        <f t="shared" si="83"/>
        <v>0.3</v>
      </c>
      <c r="AU52" s="300"/>
      <c r="AV52" s="78"/>
      <c r="AW52" s="78"/>
      <c r="AX52" s="78"/>
      <c r="AY52" s="78"/>
      <c r="AZ52" s="78"/>
      <c r="BA52" s="78"/>
      <c r="BB52" s="78"/>
      <c r="BC52" s="78"/>
      <c r="BD52" s="78"/>
      <c r="BE52" s="78"/>
      <c r="BF52" s="78"/>
      <c r="BG52" s="78"/>
      <c r="BH52" s="78"/>
      <c r="BI52" s="78"/>
      <c r="BJ52" s="78"/>
      <c r="BK52" s="78"/>
      <c r="BL52" s="78"/>
      <c r="BM52" s="78"/>
      <c r="BN52" s="78"/>
      <c r="BO52" s="78"/>
      <c r="BP52" s="78"/>
    </row>
    <row r="53" spans="1:68" ht="15.75" customHeight="1">
      <c r="A53" s="130" t="s">
        <v>279</v>
      </c>
      <c r="B53" s="305" t="s">
        <v>280</v>
      </c>
      <c r="C53" s="93">
        <v>7</v>
      </c>
      <c r="D53" s="53"/>
      <c r="E53" s="53"/>
      <c r="F53" s="87"/>
      <c r="G53" s="95">
        <v>5</v>
      </c>
      <c r="H53" s="86">
        <f t="shared" si="145"/>
        <v>150</v>
      </c>
      <c r="I53" s="111">
        <f t="shared" si="146"/>
        <v>60</v>
      </c>
      <c r="J53" s="107">
        <v>30</v>
      </c>
      <c r="K53" s="107"/>
      <c r="L53" s="107">
        <v>30</v>
      </c>
      <c r="M53" s="108">
        <f t="shared" si="147"/>
        <v>90</v>
      </c>
      <c r="N53" s="25"/>
      <c r="O53" s="58"/>
      <c r="P53" s="23"/>
      <c r="Q53" s="21"/>
      <c r="R53" s="58"/>
      <c r="S53" s="23"/>
      <c r="T53" s="21"/>
      <c r="U53" s="58"/>
      <c r="V53" s="23"/>
      <c r="W53" s="21">
        <v>4</v>
      </c>
      <c r="X53" s="23"/>
      <c r="Y53" s="78"/>
      <c r="Z53" s="78"/>
      <c r="AA53" s="78"/>
      <c r="AB53" s="78"/>
      <c r="AC53" s="78"/>
      <c r="AD53" s="78"/>
      <c r="AE53" s="78"/>
      <c r="AF53" s="78"/>
      <c r="AG53" s="285" t="b">
        <f t="shared" ref="AG53:AH53" si="184">ISBLANK(N53)</f>
        <v>1</v>
      </c>
      <c r="AH53" s="285" t="b">
        <f t="shared" si="184"/>
        <v>1</v>
      </c>
      <c r="AI53" s="299"/>
      <c r="AJ53" s="285" t="b">
        <f t="shared" ref="AJ53:AK53" si="185">ISBLANK(Q53)</f>
        <v>1</v>
      </c>
      <c r="AK53" s="285" t="b">
        <f t="shared" si="185"/>
        <v>1</v>
      </c>
      <c r="AL53" s="299"/>
      <c r="AM53" s="285" t="b">
        <f t="shared" ref="AM53:AN53" si="186">ISBLANK(T53)</f>
        <v>1</v>
      </c>
      <c r="AN53" s="285" t="b">
        <f t="shared" si="186"/>
        <v>1</v>
      </c>
      <c r="AO53" s="299"/>
      <c r="AP53" s="285" t="b">
        <f t="shared" ref="AP53:AQ53" si="187">ISBLANK(W53)</f>
        <v>0</v>
      </c>
      <c r="AQ53" s="285" t="b">
        <f t="shared" si="187"/>
        <v>1</v>
      </c>
      <c r="AR53" s="78"/>
      <c r="AS53" s="78"/>
      <c r="AT53" s="301">
        <f t="shared" si="83"/>
        <v>0.4</v>
      </c>
      <c r="AU53" s="300"/>
      <c r="AV53" s="78"/>
      <c r="AW53" s="78"/>
      <c r="AX53" s="78"/>
      <c r="AY53" s="78"/>
      <c r="AZ53" s="78"/>
      <c r="BA53" s="78"/>
      <c r="BB53" s="78"/>
      <c r="BC53" s="78"/>
      <c r="BD53" s="78"/>
      <c r="BE53" s="78"/>
      <c r="BF53" s="78"/>
      <c r="BG53" s="78"/>
      <c r="BH53" s="78"/>
      <c r="BI53" s="78"/>
      <c r="BJ53" s="78"/>
      <c r="BK53" s="78"/>
      <c r="BL53" s="78"/>
      <c r="BM53" s="78"/>
      <c r="BN53" s="78"/>
      <c r="BO53" s="78"/>
      <c r="BP53" s="78"/>
    </row>
    <row r="54" spans="1:68" ht="15.75" customHeight="1">
      <c r="A54" s="932" t="s">
        <v>172</v>
      </c>
      <c r="B54" s="886"/>
      <c r="C54" s="886"/>
      <c r="D54" s="886"/>
      <c r="E54" s="886"/>
      <c r="F54" s="887"/>
      <c r="G54" s="147">
        <f t="shared" ref="G54:H54" si="188">SUM(G30:G53)-G36-G37-G41-G42-G44-G45</f>
        <v>91</v>
      </c>
      <c r="H54" s="148">
        <f t="shared" si="188"/>
        <v>2730</v>
      </c>
      <c r="I54" s="148">
        <f t="shared" ref="I54:M54" si="189">SUM(I30:I52)-I36-I37-I41-I42-I44-I45</f>
        <v>935</v>
      </c>
      <c r="J54" s="148">
        <f t="shared" si="189"/>
        <v>437</v>
      </c>
      <c r="K54" s="148">
        <f t="shared" si="189"/>
        <v>0</v>
      </c>
      <c r="L54" s="148">
        <f t="shared" si="189"/>
        <v>498</v>
      </c>
      <c r="M54" s="148">
        <f t="shared" si="189"/>
        <v>1645</v>
      </c>
      <c r="N54" s="148">
        <f t="shared" ref="N54:X54" si="190">SUM(N30:N53)</f>
        <v>0</v>
      </c>
      <c r="O54" s="148">
        <f t="shared" si="190"/>
        <v>4</v>
      </c>
      <c r="P54" s="148">
        <f t="shared" si="190"/>
        <v>4</v>
      </c>
      <c r="Q54" s="148">
        <f t="shared" si="190"/>
        <v>9</v>
      </c>
      <c r="R54" s="148">
        <f t="shared" si="190"/>
        <v>7</v>
      </c>
      <c r="S54" s="148">
        <f t="shared" si="190"/>
        <v>7</v>
      </c>
      <c r="T54" s="148">
        <f t="shared" si="190"/>
        <v>17</v>
      </c>
      <c r="U54" s="148">
        <f t="shared" si="190"/>
        <v>9</v>
      </c>
      <c r="V54" s="148">
        <f t="shared" si="190"/>
        <v>9</v>
      </c>
      <c r="W54" s="148">
        <f t="shared" si="190"/>
        <v>12</v>
      </c>
      <c r="X54" s="148">
        <f t="shared" si="190"/>
        <v>5</v>
      </c>
      <c r="Y54" s="149">
        <f t="shared" ref="Y54:AC54" si="191">SUM(Y30:Y47)</f>
        <v>0</v>
      </c>
      <c r="Z54" s="148">
        <f t="shared" si="191"/>
        <v>0</v>
      </c>
      <c r="AA54" s="148">
        <f t="shared" si="191"/>
        <v>0</v>
      </c>
      <c r="AB54" s="148">
        <f t="shared" si="191"/>
        <v>0</v>
      </c>
      <c r="AC54" s="148">
        <f t="shared" si="191"/>
        <v>0</v>
      </c>
      <c r="AD54" s="27">
        <f>30*G54</f>
        <v>2730</v>
      </c>
      <c r="AE54" s="78"/>
      <c r="AF54" s="78"/>
      <c r="AG54" s="309">
        <f t="shared" ref="AG54:AQ54" si="192">SUMIF(AG30:AG53,FALSE,$G30:$G53)</f>
        <v>0</v>
      </c>
      <c r="AH54" s="309">
        <f t="shared" si="192"/>
        <v>6</v>
      </c>
      <c r="AI54" s="309">
        <f t="shared" si="192"/>
        <v>0</v>
      </c>
      <c r="AJ54" s="309">
        <f t="shared" si="192"/>
        <v>12</v>
      </c>
      <c r="AK54" s="309">
        <f t="shared" si="192"/>
        <v>12</v>
      </c>
      <c r="AL54" s="309">
        <f t="shared" si="192"/>
        <v>0</v>
      </c>
      <c r="AM54" s="309">
        <f t="shared" si="192"/>
        <v>22</v>
      </c>
      <c r="AN54" s="309">
        <f t="shared" si="192"/>
        <v>15</v>
      </c>
      <c r="AO54" s="309">
        <f t="shared" si="192"/>
        <v>0</v>
      </c>
      <c r="AP54" s="309">
        <f t="shared" si="192"/>
        <v>18</v>
      </c>
      <c r="AQ54" s="309">
        <f t="shared" si="192"/>
        <v>6</v>
      </c>
      <c r="AR54" s="302">
        <f>SUM(AG54:AQ54)</f>
        <v>91</v>
      </c>
      <c r="AS54" s="78"/>
      <c r="AT54" s="300"/>
      <c r="AU54" s="300"/>
      <c r="AV54" s="78"/>
      <c r="AW54" s="78"/>
      <c r="AX54" s="78"/>
      <c r="AY54" s="78"/>
      <c r="AZ54" s="78"/>
      <c r="BA54" s="78"/>
      <c r="BB54" s="78"/>
      <c r="BC54" s="78"/>
      <c r="BD54" s="78"/>
      <c r="BE54" s="78"/>
      <c r="BF54" s="78"/>
      <c r="BG54" s="78"/>
      <c r="BH54" s="78"/>
      <c r="BI54" s="78"/>
      <c r="BJ54" s="78"/>
      <c r="BK54" s="78"/>
      <c r="BL54" s="78"/>
      <c r="BM54" s="78"/>
      <c r="BN54" s="78"/>
      <c r="BO54" s="78"/>
      <c r="BP54" s="78"/>
    </row>
    <row r="55" spans="1:68" ht="15.75" customHeight="1">
      <c r="A55" s="923" t="s">
        <v>173</v>
      </c>
      <c r="B55" s="869"/>
      <c r="C55" s="869"/>
      <c r="D55" s="869"/>
      <c r="E55" s="869"/>
      <c r="F55" s="869"/>
      <c r="G55" s="869"/>
      <c r="H55" s="869"/>
      <c r="I55" s="869"/>
      <c r="J55" s="869"/>
      <c r="K55" s="869"/>
      <c r="L55" s="869"/>
      <c r="M55" s="869"/>
      <c r="N55" s="869"/>
      <c r="O55" s="869"/>
      <c r="P55" s="869"/>
      <c r="Q55" s="869"/>
      <c r="R55" s="869"/>
      <c r="S55" s="869"/>
      <c r="T55" s="869"/>
      <c r="U55" s="869"/>
      <c r="V55" s="869"/>
      <c r="W55" s="869"/>
      <c r="X55" s="870"/>
      <c r="Y55" s="78"/>
      <c r="Z55" s="78"/>
      <c r="AA55" s="78"/>
      <c r="AB55" s="78"/>
      <c r="AC55" s="78"/>
      <c r="AD55" s="78"/>
      <c r="AE55" s="78" t="s">
        <v>281</v>
      </c>
      <c r="AF55" s="78"/>
      <c r="AG55" s="299"/>
      <c r="AH55" s="299"/>
      <c r="AI55" s="299"/>
      <c r="AJ55" s="299"/>
      <c r="AK55" s="299"/>
      <c r="AL55" s="299"/>
      <c r="AM55" s="299"/>
      <c r="AN55" s="299"/>
      <c r="AO55" s="299"/>
      <c r="AP55" s="299"/>
      <c r="AQ55" s="299"/>
      <c r="AR55" s="78"/>
      <c r="AS55" s="78"/>
      <c r="AT55" s="300"/>
      <c r="AU55" s="300"/>
      <c r="AV55" s="78"/>
      <c r="AW55" s="78"/>
      <c r="AX55" s="78"/>
      <c r="AY55" s="78"/>
      <c r="AZ55" s="78"/>
      <c r="BA55" s="78"/>
      <c r="BB55" s="78"/>
      <c r="BC55" s="78"/>
      <c r="BD55" s="78"/>
      <c r="BE55" s="78"/>
      <c r="BF55" s="78"/>
      <c r="BG55" s="78"/>
      <c r="BH55" s="78"/>
      <c r="BI55" s="78"/>
      <c r="BJ55" s="78"/>
      <c r="BK55" s="78"/>
      <c r="BL55" s="78"/>
      <c r="BM55" s="78"/>
      <c r="BN55" s="78"/>
      <c r="BO55" s="78"/>
      <c r="BP55" s="78"/>
    </row>
    <row r="56" spans="1:68" ht="15.75" customHeight="1">
      <c r="A56" s="38" t="s">
        <v>282</v>
      </c>
      <c r="B56" s="150" t="s">
        <v>49</v>
      </c>
      <c r="C56" s="17"/>
      <c r="D56" s="18">
        <v>2</v>
      </c>
      <c r="E56" s="18"/>
      <c r="F56" s="151"/>
      <c r="G56" s="152">
        <v>3</v>
      </c>
      <c r="H56" s="153">
        <f t="shared" ref="H56:H59" si="193">G56*30</f>
        <v>90</v>
      </c>
      <c r="I56" s="40">
        <v>0</v>
      </c>
      <c r="J56" s="154"/>
      <c r="K56" s="154"/>
      <c r="L56" s="154"/>
      <c r="M56" s="126">
        <f t="shared" ref="M56:M59" si="194">H56-I56</f>
        <v>90</v>
      </c>
      <c r="N56" s="155"/>
      <c r="O56" s="156"/>
      <c r="P56" s="48"/>
      <c r="Q56" s="157"/>
      <c r="R56" s="158"/>
      <c r="S56" s="48"/>
      <c r="T56" s="157"/>
      <c r="U56" s="158"/>
      <c r="V56" s="48"/>
      <c r="W56" s="157"/>
      <c r="X56" s="48"/>
      <c r="Y56" s="27"/>
      <c r="Z56" s="27"/>
      <c r="AA56" s="27"/>
      <c r="AB56" s="27"/>
      <c r="AC56" s="27"/>
      <c r="AD56" s="27"/>
      <c r="AE56" s="27" t="s">
        <v>71</v>
      </c>
      <c r="AF56" s="310">
        <f t="shared" ref="AF56:AF58" si="195">G56</f>
        <v>3</v>
      </c>
      <c r="AG56" s="285"/>
      <c r="AH56" s="285"/>
      <c r="AI56" s="285"/>
      <c r="AJ56" s="285"/>
      <c r="AK56" s="285"/>
      <c r="AL56" s="285"/>
      <c r="AM56" s="285"/>
      <c r="AN56" s="285"/>
      <c r="AO56" s="285"/>
      <c r="AP56" s="285"/>
      <c r="AQ56" s="285"/>
      <c r="AR56" s="27"/>
      <c r="AS56" s="27"/>
      <c r="AT56" s="286"/>
      <c r="AU56" s="286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</row>
    <row r="57" spans="1:68" ht="15.75" customHeight="1">
      <c r="A57" s="38" t="s">
        <v>283</v>
      </c>
      <c r="B57" s="159" t="s">
        <v>176</v>
      </c>
      <c r="C57" s="160"/>
      <c r="D57" s="161" t="s">
        <v>90</v>
      </c>
      <c r="E57" s="161"/>
      <c r="F57" s="162"/>
      <c r="G57" s="163">
        <v>3</v>
      </c>
      <c r="H57" s="164">
        <f t="shared" si="193"/>
        <v>90</v>
      </c>
      <c r="I57" s="52">
        <f t="shared" ref="I57:I59" si="196">J57+K57+L57</f>
        <v>0</v>
      </c>
      <c r="J57" s="53"/>
      <c r="K57" s="53"/>
      <c r="L57" s="53"/>
      <c r="M57" s="165">
        <f t="shared" si="194"/>
        <v>90</v>
      </c>
      <c r="N57" s="166"/>
      <c r="O57" s="167"/>
      <c r="P57" s="168"/>
      <c r="Q57" s="169"/>
      <c r="R57" s="167"/>
      <c r="S57" s="168"/>
      <c r="T57" s="169"/>
      <c r="U57" s="167"/>
      <c r="V57" s="168"/>
      <c r="W57" s="169"/>
      <c r="X57" s="168"/>
      <c r="Y57" s="27"/>
      <c r="Z57" s="27"/>
      <c r="AA57" s="27"/>
      <c r="AB57" s="27"/>
      <c r="AC57" s="27"/>
      <c r="AD57" s="27"/>
      <c r="AE57" s="27" t="s">
        <v>72</v>
      </c>
      <c r="AF57" s="310">
        <f t="shared" si="195"/>
        <v>3</v>
      </c>
      <c r="AG57" s="285"/>
      <c r="AH57" s="285"/>
      <c r="AI57" s="285"/>
      <c r="AJ57" s="285"/>
      <c r="AK57" s="285"/>
      <c r="AL57" s="285"/>
      <c r="AM57" s="285"/>
      <c r="AN57" s="285"/>
      <c r="AO57" s="285"/>
      <c r="AP57" s="285"/>
      <c r="AQ57" s="285"/>
      <c r="AR57" s="27"/>
      <c r="AS57" s="27"/>
      <c r="AT57" s="286"/>
      <c r="AU57" s="286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</row>
    <row r="58" spans="1:68" ht="15.75" customHeight="1">
      <c r="A58" s="38" t="s">
        <v>284</v>
      </c>
      <c r="B58" s="170" t="s">
        <v>178</v>
      </c>
      <c r="C58" s="21"/>
      <c r="D58" s="22" t="s">
        <v>144</v>
      </c>
      <c r="E58" s="22"/>
      <c r="F58" s="171"/>
      <c r="G58" s="172">
        <v>3</v>
      </c>
      <c r="H58" s="164">
        <f t="shared" si="193"/>
        <v>90</v>
      </c>
      <c r="I58" s="52">
        <f t="shared" si="196"/>
        <v>0</v>
      </c>
      <c r="J58" s="53"/>
      <c r="K58" s="53"/>
      <c r="L58" s="53"/>
      <c r="M58" s="165">
        <f t="shared" si="194"/>
        <v>90</v>
      </c>
      <c r="N58" s="166"/>
      <c r="O58" s="167"/>
      <c r="P58" s="168"/>
      <c r="Q58" s="169"/>
      <c r="R58" s="167"/>
      <c r="S58" s="168"/>
      <c r="T58" s="169"/>
      <c r="U58" s="167"/>
      <c r="V58" s="168"/>
      <c r="W58" s="169"/>
      <c r="X58" s="168"/>
      <c r="Y58" s="27"/>
      <c r="Z58" s="27"/>
      <c r="AA58" s="27"/>
      <c r="AB58" s="27"/>
      <c r="AC58" s="27"/>
      <c r="AD58" s="27"/>
      <c r="AE58" s="27" t="s">
        <v>73</v>
      </c>
      <c r="AF58" s="310">
        <f t="shared" si="195"/>
        <v>3</v>
      </c>
      <c r="AG58" s="285"/>
      <c r="AH58" s="285"/>
      <c r="AI58" s="285"/>
      <c r="AJ58" s="285"/>
      <c r="AK58" s="285"/>
      <c r="AL58" s="285"/>
      <c r="AM58" s="285"/>
      <c r="AN58" s="285"/>
      <c r="AO58" s="285"/>
      <c r="AP58" s="285"/>
      <c r="AQ58" s="285"/>
      <c r="AR58" s="27"/>
      <c r="AS58" s="27"/>
      <c r="AT58" s="286"/>
      <c r="AU58" s="286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</row>
    <row r="59" spans="1:68" ht="15.75" customHeight="1">
      <c r="A59" s="38" t="s">
        <v>285</v>
      </c>
      <c r="B59" s="173" t="s">
        <v>180</v>
      </c>
      <c r="C59" s="104"/>
      <c r="D59" s="174" t="s">
        <v>181</v>
      </c>
      <c r="E59" s="174"/>
      <c r="F59" s="175"/>
      <c r="G59" s="176">
        <v>6</v>
      </c>
      <c r="H59" s="177">
        <f t="shared" si="193"/>
        <v>180</v>
      </c>
      <c r="I59" s="111">
        <f t="shared" si="196"/>
        <v>0</v>
      </c>
      <c r="J59" s="107"/>
      <c r="K59" s="107"/>
      <c r="L59" s="107"/>
      <c r="M59" s="178">
        <f t="shared" si="194"/>
        <v>180</v>
      </c>
      <c r="N59" s="179"/>
      <c r="O59" s="180"/>
      <c r="P59" s="69"/>
      <c r="Q59" s="181"/>
      <c r="R59" s="180"/>
      <c r="S59" s="69"/>
      <c r="T59" s="181"/>
      <c r="U59" s="180"/>
      <c r="V59" s="69"/>
      <c r="W59" s="181"/>
      <c r="X59" s="69"/>
      <c r="Y59" s="27"/>
      <c r="Z59" s="27"/>
      <c r="AA59" s="27"/>
      <c r="AB59" s="27"/>
      <c r="AC59" s="27"/>
      <c r="AD59" s="27"/>
      <c r="AE59" s="27" t="s">
        <v>74</v>
      </c>
      <c r="AF59" s="310">
        <f>G59+G62</f>
        <v>12</v>
      </c>
      <c r="AG59" s="285"/>
      <c r="AH59" s="285"/>
      <c r="AI59" s="285"/>
      <c r="AJ59" s="285"/>
      <c r="AK59" s="285"/>
      <c r="AL59" s="285"/>
      <c r="AM59" s="285"/>
      <c r="AN59" s="285"/>
      <c r="AO59" s="285"/>
      <c r="AP59" s="285"/>
      <c r="AQ59" s="285"/>
      <c r="AR59" s="27"/>
      <c r="AS59" s="27"/>
      <c r="AT59" s="286"/>
      <c r="AU59" s="286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</row>
    <row r="60" spans="1:68" ht="15.75" customHeight="1">
      <c r="A60" s="922" t="s">
        <v>182</v>
      </c>
      <c r="B60" s="896"/>
      <c r="C60" s="896"/>
      <c r="D60" s="896"/>
      <c r="E60" s="896"/>
      <c r="F60" s="897"/>
      <c r="G60" s="182">
        <f t="shared" ref="G60:X60" si="197">SUM(G56:G59)</f>
        <v>15</v>
      </c>
      <c r="H60" s="183">
        <f t="shared" si="197"/>
        <v>450</v>
      </c>
      <c r="I60" s="184">
        <f t="shared" si="197"/>
        <v>0</v>
      </c>
      <c r="J60" s="184">
        <f t="shared" si="197"/>
        <v>0</v>
      </c>
      <c r="K60" s="184">
        <f t="shared" si="197"/>
        <v>0</v>
      </c>
      <c r="L60" s="184">
        <f t="shared" si="197"/>
        <v>0</v>
      </c>
      <c r="M60" s="184">
        <f t="shared" si="197"/>
        <v>450</v>
      </c>
      <c r="N60" s="183">
        <f t="shared" si="197"/>
        <v>0</v>
      </c>
      <c r="O60" s="183">
        <f t="shared" si="197"/>
        <v>0</v>
      </c>
      <c r="P60" s="183">
        <f t="shared" si="197"/>
        <v>0</v>
      </c>
      <c r="Q60" s="183">
        <f t="shared" si="197"/>
        <v>0</v>
      </c>
      <c r="R60" s="183">
        <f t="shared" si="197"/>
        <v>0</v>
      </c>
      <c r="S60" s="183">
        <f t="shared" si="197"/>
        <v>0</v>
      </c>
      <c r="T60" s="183">
        <f t="shared" si="197"/>
        <v>0</v>
      </c>
      <c r="U60" s="183">
        <f t="shared" si="197"/>
        <v>0</v>
      </c>
      <c r="V60" s="183">
        <f t="shared" si="197"/>
        <v>0</v>
      </c>
      <c r="W60" s="183">
        <f t="shared" si="197"/>
        <v>0</v>
      </c>
      <c r="X60" s="183">
        <f t="shared" si="197"/>
        <v>0</v>
      </c>
      <c r="Y60" s="27"/>
      <c r="Z60" s="27"/>
      <c r="AA60" s="27"/>
      <c r="AB60" s="27"/>
      <c r="AC60" s="27"/>
      <c r="AD60" s="27"/>
      <c r="AE60" s="27"/>
      <c r="AF60" s="310">
        <f>SUM(AF56:AF59)</f>
        <v>21</v>
      </c>
      <c r="AG60" s="285"/>
      <c r="AH60" s="285"/>
      <c r="AI60" s="285"/>
      <c r="AJ60" s="285"/>
      <c r="AK60" s="285"/>
      <c r="AL60" s="285"/>
      <c r="AM60" s="285"/>
      <c r="AN60" s="285"/>
      <c r="AO60" s="285"/>
      <c r="AP60" s="285"/>
      <c r="AQ60" s="285"/>
      <c r="AR60" s="27"/>
      <c r="AS60" s="27"/>
      <c r="AT60" s="286"/>
      <c r="AU60" s="286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  <c r="BO60" s="27"/>
      <c r="BP60" s="27"/>
    </row>
    <row r="61" spans="1:68" ht="15.75" customHeight="1">
      <c r="A61" s="922" t="s">
        <v>286</v>
      </c>
      <c r="B61" s="896"/>
      <c r="C61" s="896"/>
      <c r="D61" s="896"/>
      <c r="E61" s="896"/>
      <c r="F61" s="896"/>
      <c r="G61" s="896"/>
      <c r="H61" s="896"/>
      <c r="I61" s="896"/>
      <c r="J61" s="896"/>
      <c r="K61" s="896"/>
      <c r="L61" s="896"/>
      <c r="M61" s="896"/>
      <c r="N61" s="896"/>
      <c r="O61" s="896"/>
      <c r="P61" s="896"/>
      <c r="Q61" s="896"/>
      <c r="R61" s="896"/>
      <c r="S61" s="896"/>
      <c r="T61" s="896"/>
      <c r="U61" s="896"/>
      <c r="V61" s="896"/>
      <c r="W61" s="896"/>
      <c r="X61" s="897"/>
      <c r="Y61" s="78"/>
      <c r="Z61" s="78"/>
      <c r="AA61" s="78"/>
      <c r="AB61" s="78"/>
      <c r="AC61" s="78"/>
      <c r="AD61" s="78"/>
      <c r="AE61" s="78"/>
      <c r="AF61" s="78"/>
      <c r="AG61" s="299"/>
      <c r="AH61" s="299"/>
      <c r="AI61" s="299"/>
      <c r="AJ61" s="299"/>
      <c r="AK61" s="299"/>
      <c r="AL61" s="299"/>
      <c r="AM61" s="299"/>
      <c r="AN61" s="299"/>
      <c r="AO61" s="299"/>
      <c r="AP61" s="299"/>
      <c r="AQ61" s="299"/>
      <c r="AR61" s="78"/>
      <c r="AS61" s="78"/>
      <c r="AT61" s="300"/>
      <c r="AU61" s="300"/>
      <c r="AV61" s="78"/>
      <c r="AW61" s="78"/>
      <c r="AX61" s="78"/>
      <c r="AY61" s="78"/>
      <c r="AZ61" s="78"/>
      <c r="BA61" s="78"/>
      <c r="BB61" s="78"/>
      <c r="BC61" s="78"/>
      <c r="BD61" s="78"/>
      <c r="BE61" s="78"/>
      <c r="BF61" s="78"/>
      <c r="BG61" s="78"/>
      <c r="BH61" s="78"/>
      <c r="BI61" s="78"/>
      <c r="BJ61" s="78"/>
      <c r="BK61" s="78"/>
      <c r="BL61" s="78"/>
      <c r="BM61" s="78"/>
      <c r="BN61" s="78"/>
      <c r="BO61" s="78"/>
      <c r="BP61" s="78"/>
    </row>
    <row r="62" spans="1:68" ht="15.75" customHeight="1">
      <c r="A62" s="119" t="s">
        <v>287</v>
      </c>
      <c r="B62" s="185" t="s">
        <v>51</v>
      </c>
      <c r="C62" s="186">
        <v>8</v>
      </c>
      <c r="D62" s="187"/>
      <c r="E62" s="187"/>
      <c r="F62" s="188"/>
      <c r="G62" s="189">
        <v>6</v>
      </c>
      <c r="H62" s="190">
        <f>G62*30</f>
        <v>180</v>
      </c>
      <c r="I62" s="40">
        <f>J62+K62+L62</f>
        <v>0</v>
      </c>
      <c r="J62" s="191"/>
      <c r="K62" s="191"/>
      <c r="L62" s="191"/>
      <c r="M62" s="192">
        <f>H62-I62</f>
        <v>180</v>
      </c>
      <c r="N62" s="193"/>
      <c r="O62" s="194"/>
      <c r="P62" s="195"/>
      <c r="Q62" s="196"/>
      <c r="R62" s="194"/>
      <c r="S62" s="195"/>
      <c r="T62" s="196"/>
      <c r="U62" s="194"/>
      <c r="V62" s="195"/>
      <c r="W62" s="196"/>
      <c r="X62" s="197"/>
      <c r="Y62" s="27"/>
      <c r="Z62" s="27"/>
      <c r="AA62" s="27"/>
      <c r="AB62" s="27"/>
      <c r="AC62" s="27"/>
      <c r="AD62" s="27"/>
      <c r="AE62" s="27"/>
      <c r="AF62" s="27"/>
      <c r="AG62" s="285"/>
      <c r="AH62" s="285"/>
      <c r="AI62" s="285"/>
      <c r="AJ62" s="285"/>
      <c r="AK62" s="285"/>
      <c r="AL62" s="285"/>
      <c r="AM62" s="285"/>
      <c r="AN62" s="285"/>
      <c r="AO62" s="285"/>
      <c r="AP62" s="285"/>
      <c r="AQ62" s="285"/>
      <c r="AR62" s="27"/>
      <c r="AS62" s="27"/>
      <c r="AT62" s="286"/>
      <c r="AU62" s="286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</row>
    <row r="63" spans="1:68" ht="16.5" customHeight="1">
      <c r="A63" s="920" t="s">
        <v>188</v>
      </c>
      <c r="B63" s="886"/>
      <c r="C63" s="886"/>
      <c r="D63" s="886"/>
      <c r="E63" s="886"/>
      <c r="F63" s="887"/>
      <c r="G63" s="212">
        <f t="shared" ref="G63:H63" si="198">SUM(G62)</f>
        <v>6</v>
      </c>
      <c r="H63" s="213">
        <f t="shared" si="198"/>
        <v>180</v>
      </c>
      <c r="I63" s="213">
        <f t="shared" ref="I63:L63" si="199">I62</f>
        <v>0</v>
      </c>
      <c r="J63" s="213">
        <f t="shared" si="199"/>
        <v>0</v>
      </c>
      <c r="K63" s="213">
        <f t="shared" si="199"/>
        <v>0</v>
      </c>
      <c r="L63" s="213">
        <f t="shared" si="199"/>
        <v>0</v>
      </c>
      <c r="M63" s="213">
        <f>SUM(M62)</f>
        <v>180</v>
      </c>
      <c r="N63" s="213">
        <f t="shared" ref="N63:X63" si="200">N62</f>
        <v>0</v>
      </c>
      <c r="O63" s="213">
        <f t="shared" si="200"/>
        <v>0</v>
      </c>
      <c r="P63" s="213">
        <f t="shared" si="200"/>
        <v>0</v>
      </c>
      <c r="Q63" s="213">
        <f t="shared" si="200"/>
        <v>0</v>
      </c>
      <c r="R63" s="213">
        <f t="shared" si="200"/>
        <v>0</v>
      </c>
      <c r="S63" s="213">
        <f t="shared" si="200"/>
        <v>0</v>
      </c>
      <c r="T63" s="213">
        <f t="shared" si="200"/>
        <v>0</v>
      </c>
      <c r="U63" s="213">
        <f t="shared" si="200"/>
        <v>0</v>
      </c>
      <c r="V63" s="213">
        <f t="shared" si="200"/>
        <v>0</v>
      </c>
      <c r="W63" s="213">
        <f t="shared" si="200"/>
        <v>0</v>
      </c>
      <c r="X63" s="213">
        <f t="shared" si="200"/>
        <v>0</v>
      </c>
      <c r="Y63" s="27"/>
      <c r="Z63" s="27"/>
      <c r="AA63" s="27"/>
      <c r="AB63" s="27"/>
      <c r="AC63" s="27"/>
      <c r="AD63" s="27"/>
      <c r="AE63" s="27"/>
      <c r="AF63" s="27"/>
      <c r="AG63" s="285"/>
      <c r="AH63" s="285"/>
      <c r="AI63" s="285"/>
      <c r="AJ63" s="285"/>
      <c r="AK63" s="285"/>
      <c r="AL63" s="285"/>
      <c r="AM63" s="285"/>
      <c r="AN63" s="285"/>
      <c r="AO63" s="285"/>
      <c r="AP63" s="285"/>
      <c r="AQ63" s="285"/>
      <c r="AR63" s="27"/>
      <c r="AS63" s="27"/>
      <c r="AT63" s="286"/>
      <c r="AU63" s="286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</row>
    <row r="64" spans="1:68" ht="15.75" customHeight="1">
      <c r="A64" s="921" t="s">
        <v>189</v>
      </c>
      <c r="B64" s="896"/>
      <c r="C64" s="896"/>
      <c r="D64" s="896"/>
      <c r="E64" s="896"/>
      <c r="F64" s="896"/>
      <c r="G64" s="214">
        <f t="shared" ref="G64:H64" si="201">G63+G60+G54+G28</f>
        <v>180</v>
      </c>
      <c r="H64" s="215">
        <f t="shared" si="201"/>
        <v>5400</v>
      </c>
      <c r="I64" s="215">
        <f t="shared" ref="I64:X64" si="202">I54+I28+I60+I63</f>
        <v>1781</v>
      </c>
      <c r="J64" s="215">
        <f t="shared" si="202"/>
        <v>770</v>
      </c>
      <c r="K64" s="215">
        <f t="shared" si="202"/>
        <v>63</v>
      </c>
      <c r="L64" s="215">
        <f t="shared" si="202"/>
        <v>948</v>
      </c>
      <c r="M64" s="215">
        <f t="shared" si="202"/>
        <v>3469</v>
      </c>
      <c r="N64" s="215">
        <f t="shared" si="202"/>
        <v>26</v>
      </c>
      <c r="O64" s="215">
        <f t="shared" si="202"/>
        <v>19</v>
      </c>
      <c r="P64" s="215">
        <f t="shared" si="202"/>
        <v>19</v>
      </c>
      <c r="Q64" s="215">
        <f t="shared" si="202"/>
        <v>19</v>
      </c>
      <c r="R64" s="215">
        <f t="shared" si="202"/>
        <v>9</v>
      </c>
      <c r="S64" s="215">
        <f t="shared" si="202"/>
        <v>9</v>
      </c>
      <c r="T64" s="215">
        <f t="shared" si="202"/>
        <v>17</v>
      </c>
      <c r="U64" s="215">
        <f t="shared" si="202"/>
        <v>9</v>
      </c>
      <c r="V64" s="215">
        <f t="shared" si="202"/>
        <v>9</v>
      </c>
      <c r="W64" s="215">
        <f t="shared" si="202"/>
        <v>12</v>
      </c>
      <c r="X64" s="215">
        <f t="shared" si="202"/>
        <v>5</v>
      </c>
      <c r="Y64" s="27">
        <f>30*G64</f>
        <v>5400</v>
      </c>
      <c r="Z64" s="78"/>
      <c r="AA64" s="78"/>
      <c r="AB64" s="78"/>
      <c r="AC64" s="78"/>
      <c r="AD64" s="78"/>
      <c r="AE64" s="78"/>
      <c r="AF64" s="78"/>
      <c r="AG64" s="299"/>
      <c r="AH64" s="299"/>
      <c r="AI64" s="299"/>
      <c r="AJ64" s="299"/>
      <c r="AK64" s="299"/>
      <c r="AL64" s="299"/>
      <c r="AM64" s="299"/>
      <c r="AN64" s="299"/>
      <c r="AO64" s="299"/>
      <c r="AP64" s="299"/>
      <c r="AQ64" s="299"/>
      <c r="AR64" s="78"/>
      <c r="AS64" s="78"/>
      <c r="AT64" s="300"/>
      <c r="AU64" s="300"/>
      <c r="AV64" s="78"/>
      <c r="AW64" s="78"/>
      <c r="AX64" s="78"/>
      <c r="AY64" s="78"/>
      <c r="AZ64" s="78"/>
      <c r="BA64" s="78"/>
      <c r="BB64" s="78"/>
      <c r="BC64" s="78"/>
      <c r="BD64" s="78"/>
      <c r="BE64" s="78"/>
      <c r="BF64" s="78"/>
      <c r="BG64" s="78"/>
      <c r="BH64" s="78"/>
      <c r="BI64" s="78"/>
      <c r="BJ64" s="78"/>
      <c r="BK64" s="78"/>
      <c r="BL64" s="78"/>
      <c r="BM64" s="78"/>
      <c r="BN64" s="78"/>
      <c r="BO64" s="78"/>
      <c r="BP64" s="78"/>
    </row>
    <row r="65" spans="1:68" ht="15.75" customHeight="1">
      <c r="A65" s="919" t="s">
        <v>190</v>
      </c>
      <c r="B65" s="896"/>
      <c r="C65" s="896"/>
      <c r="D65" s="896"/>
      <c r="E65" s="896"/>
      <c r="F65" s="896"/>
      <c r="G65" s="896"/>
      <c r="H65" s="896"/>
      <c r="I65" s="896"/>
      <c r="J65" s="896"/>
      <c r="K65" s="896"/>
      <c r="L65" s="896"/>
      <c r="M65" s="896"/>
      <c r="N65" s="896"/>
      <c r="O65" s="896"/>
      <c r="P65" s="896"/>
      <c r="Q65" s="896"/>
      <c r="R65" s="896"/>
      <c r="S65" s="896"/>
      <c r="T65" s="896"/>
      <c r="U65" s="896"/>
      <c r="V65" s="896"/>
      <c r="W65" s="896"/>
      <c r="X65" s="897"/>
      <c r="Y65" s="78"/>
      <c r="Z65" s="78"/>
      <c r="AA65" s="78"/>
      <c r="AB65" s="78"/>
      <c r="AC65" s="78"/>
      <c r="AD65" s="78"/>
      <c r="AE65" s="78"/>
      <c r="AF65" s="78"/>
      <c r="AG65" s="299"/>
      <c r="AH65" s="299"/>
      <c r="AI65" s="299"/>
      <c r="AJ65" s="299"/>
      <c r="AK65" s="299"/>
      <c r="AL65" s="299"/>
      <c r="AM65" s="299"/>
      <c r="AN65" s="299"/>
      <c r="AO65" s="299"/>
      <c r="AP65" s="299"/>
      <c r="AQ65" s="299"/>
      <c r="AR65" s="78"/>
      <c r="AS65" s="78"/>
      <c r="AT65" s="300"/>
      <c r="AU65" s="300"/>
      <c r="AV65" s="78"/>
      <c r="AW65" s="78"/>
      <c r="AX65" s="78"/>
      <c r="AY65" s="78"/>
      <c r="AZ65" s="78"/>
      <c r="BA65" s="78"/>
      <c r="BB65" s="78"/>
      <c r="BC65" s="78"/>
      <c r="BD65" s="78"/>
      <c r="BE65" s="78"/>
      <c r="BF65" s="78"/>
      <c r="BG65" s="78"/>
      <c r="BH65" s="78"/>
      <c r="BI65" s="78"/>
      <c r="BJ65" s="78"/>
      <c r="BK65" s="78"/>
      <c r="BL65" s="78"/>
      <c r="BM65" s="78"/>
      <c r="BN65" s="78"/>
      <c r="BO65" s="78"/>
      <c r="BP65" s="78"/>
    </row>
    <row r="66" spans="1:68" ht="15.75" customHeight="1">
      <c r="A66" s="928" t="s">
        <v>191</v>
      </c>
      <c r="B66" s="929"/>
      <c r="C66" s="929"/>
      <c r="D66" s="929"/>
      <c r="E66" s="929"/>
      <c r="F66" s="929"/>
      <c r="G66" s="929"/>
      <c r="H66" s="929"/>
      <c r="I66" s="929"/>
      <c r="J66" s="929"/>
      <c r="K66" s="929"/>
      <c r="L66" s="929"/>
      <c r="M66" s="929"/>
      <c r="N66" s="929"/>
      <c r="O66" s="929"/>
      <c r="P66" s="929"/>
      <c r="Q66" s="929"/>
      <c r="R66" s="929"/>
      <c r="S66" s="929"/>
      <c r="T66" s="929"/>
      <c r="U66" s="929"/>
      <c r="V66" s="929"/>
      <c r="W66" s="929"/>
      <c r="X66" s="930"/>
      <c r="Y66" s="78"/>
      <c r="Z66" s="78"/>
      <c r="AA66" s="78"/>
      <c r="AB66" s="78"/>
      <c r="AC66" s="78"/>
      <c r="AD66" s="78"/>
      <c r="AE66" s="78"/>
      <c r="AF66" s="78"/>
      <c r="AG66" s="299"/>
      <c r="AH66" s="299"/>
      <c r="AI66" s="299"/>
      <c r="AJ66" s="299"/>
      <c r="AK66" s="299"/>
      <c r="AL66" s="299"/>
      <c r="AM66" s="299"/>
      <c r="AN66" s="299"/>
      <c r="AO66" s="299"/>
      <c r="AP66" s="299"/>
      <c r="AQ66" s="299"/>
      <c r="AR66" s="78"/>
      <c r="AS66" s="78"/>
      <c r="AT66" s="300"/>
      <c r="AU66" s="300"/>
      <c r="AV66" s="78"/>
      <c r="AW66" s="78"/>
      <c r="AX66" s="78"/>
      <c r="AY66" s="78"/>
      <c r="AZ66" s="78"/>
      <c r="BA66" s="78"/>
      <c r="BB66" s="78"/>
      <c r="BC66" s="78"/>
      <c r="BD66" s="78"/>
      <c r="BE66" s="78"/>
      <c r="BF66" s="78"/>
      <c r="BG66" s="78"/>
      <c r="BH66" s="78"/>
      <c r="BI66" s="78"/>
      <c r="BJ66" s="78"/>
      <c r="BK66" s="78"/>
      <c r="BL66" s="78"/>
      <c r="BM66" s="78"/>
      <c r="BN66" s="78"/>
      <c r="BO66" s="78"/>
      <c r="BP66" s="78"/>
    </row>
    <row r="67" spans="1:68" ht="16.5" customHeight="1">
      <c r="A67" s="944" t="s">
        <v>288</v>
      </c>
      <c r="B67" s="893"/>
      <c r="C67" s="311"/>
      <c r="D67" s="312">
        <v>4</v>
      </c>
      <c r="E67" s="312"/>
      <c r="F67" s="123"/>
      <c r="G67" s="313">
        <v>4</v>
      </c>
      <c r="H67" s="314">
        <f t="shared" ref="H67:H87" si="203">G67*30</f>
        <v>120</v>
      </c>
      <c r="I67" s="315"/>
      <c r="J67" s="316"/>
      <c r="K67" s="316"/>
      <c r="L67" s="316"/>
      <c r="M67" s="317"/>
      <c r="N67" s="318"/>
      <c r="O67" s="319"/>
      <c r="P67" s="123"/>
      <c r="Q67" s="320"/>
      <c r="R67" s="321">
        <v>2</v>
      </c>
      <c r="S67" s="322">
        <v>2</v>
      </c>
      <c r="T67" s="320"/>
      <c r="U67" s="321"/>
      <c r="V67" s="322"/>
      <c r="W67" s="320"/>
      <c r="X67" s="322"/>
      <c r="Y67" s="323"/>
      <c r="Z67" s="323"/>
      <c r="AA67" s="323"/>
      <c r="AB67" s="323"/>
      <c r="AC67" s="323"/>
      <c r="AD67" s="323"/>
      <c r="AE67" s="91" t="s">
        <v>71</v>
      </c>
      <c r="AF67" s="324">
        <f>AG88+AH88</f>
        <v>0</v>
      </c>
      <c r="AG67" s="290" t="b">
        <f t="shared" ref="AG67:AH67" si="204">ISBLANK(N67)</f>
        <v>1</v>
      </c>
      <c r="AH67" s="290" t="b">
        <f t="shared" si="204"/>
        <v>1</v>
      </c>
      <c r="AI67" s="325"/>
      <c r="AJ67" s="290" t="b">
        <f t="shared" ref="AJ67:AK67" si="205">ISBLANK(Q67)</f>
        <v>1</v>
      </c>
      <c r="AK67" s="290" t="b">
        <f t="shared" si="205"/>
        <v>0</v>
      </c>
      <c r="AL67" s="325"/>
      <c r="AM67" s="290" t="b">
        <f t="shared" ref="AM67:AN67" si="206">ISBLANK(T67)</f>
        <v>1</v>
      </c>
      <c r="AN67" s="290" t="b">
        <f t="shared" si="206"/>
        <v>1</v>
      </c>
      <c r="AO67" s="325"/>
      <c r="AP67" s="290" t="b">
        <f t="shared" ref="AP67:AQ67" si="207">ISBLANK(W67)</f>
        <v>1</v>
      </c>
      <c r="AQ67" s="290" t="b">
        <f t="shared" si="207"/>
        <v>1</v>
      </c>
      <c r="AR67" s="323"/>
      <c r="AS67" s="323"/>
      <c r="AT67" s="326"/>
      <c r="AU67" s="326"/>
      <c r="AV67" s="323"/>
      <c r="AW67" s="323"/>
      <c r="AX67" s="323"/>
      <c r="AY67" s="323"/>
      <c r="AZ67" s="323"/>
      <c r="BA67" s="323"/>
      <c r="BB67" s="323"/>
      <c r="BC67" s="323"/>
      <c r="BD67" s="323"/>
      <c r="BE67" s="323"/>
      <c r="BF67" s="323"/>
      <c r="BG67" s="323"/>
      <c r="BH67" s="323"/>
      <c r="BI67" s="323"/>
      <c r="BJ67" s="323"/>
      <c r="BK67" s="323"/>
      <c r="BL67" s="323"/>
      <c r="BM67" s="323"/>
      <c r="BN67" s="323"/>
      <c r="BO67" s="323"/>
      <c r="BP67" s="323"/>
    </row>
    <row r="68" spans="1:68" ht="15.75" customHeight="1">
      <c r="A68" s="944" t="s">
        <v>289</v>
      </c>
      <c r="B68" s="893"/>
      <c r="C68" s="311"/>
      <c r="D68" s="312">
        <v>5</v>
      </c>
      <c r="E68" s="312"/>
      <c r="F68" s="123"/>
      <c r="G68" s="313">
        <v>4</v>
      </c>
      <c r="H68" s="314">
        <f t="shared" si="203"/>
        <v>120</v>
      </c>
      <c r="I68" s="315"/>
      <c r="J68" s="316"/>
      <c r="K68" s="316"/>
      <c r="L68" s="316"/>
      <c r="M68" s="317"/>
      <c r="N68" s="318"/>
      <c r="O68" s="319"/>
      <c r="P68" s="123"/>
      <c r="Q68" s="320"/>
      <c r="R68" s="321"/>
      <c r="S68" s="322"/>
      <c r="T68" s="320">
        <v>3</v>
      </c>
      <c r="U68" s="321"/>
      <c r="V68" s="322"/>
      <c r="W68" s="320"/>
      <c r="X68" s="322"/>
      <c r="Y68" s="323"/>
      <c r="Z68" s="323"/>
      <c r="AA68" s="323"/>
      <c r="AB68" s="323"/>
      <c r="AC68" s="323"/>
      <c r="AD68" s="323"/>
      <c r="AE68" s="91" t="s">
        <v>72</v>
      </c>
      <c r="AF68" s="324">
        <f>AJ88+AK88</f>
        <v>8</v>
      </c>
      <c r="AG68" s="290"/>
      <c r="AH68" s="290"/>
      <c r="AI68" s="325"/>
      <c r="AJ68" s="290"/>
      <c r="AK68" s="290"/>
      <c r="AL68" s="325"/>
      <c r="AM68" s="290"/>
      <c r="AN68" s="290"/>
      <c r="AO68" s="325"/>
      <c r="AP68" s="290"/>
      <c r="AQ68" s="290"/>
      <c r="AR68" s="323"/>
      <c r="AS68" s="323"/>
      <c r="AT68" s="326"/>
      <c r="AU68" s="326"/>
      <c r="AV68" s="323"/>
      <c r="AW68" s="323"/>
      <c r="AX68" s="323"/>
      <c r="AY68" s="323"/>
      <c r="AZ68" s="323"/>
      <c r="BA68" s="323"/>
      <c r="BB68" s="323"/>
      <c r="BC68" s="323"/>
      <c r="BD68" s="323"/>
      <c r="BE68" s="323"/>
      <c r="BF68" s="323"/>
      <c r="BG68" s="323"/>
      <c r="BH68" s="323"/>
      <c r="BI68" s="323"/>
      <c r="BJ68" s="323"/>
      <c r="BK68" s="323"/>
      <c r="BL68" s="323"/>
      <c r="BM68" s="323"/>
      <c r="BN68" s="323"/>
      <c r="BO68" s="323"/>
      <c r="BP68" s="323"/>
    </row>
    <row r="69" spans="1:68" ht="15.75" customHeight="1">
      <c r="A69" s="944" t="s">
        <v>290</v>
      </c>
      <c r="B69" s="893"/>
      <c r="C69" s="311"/>
      <c r="D69" s="312">
        <v>6</v>
      </c>
      <c r="E69" s="312"/>
      <c r="F69" s="123"/>
      <c r="G69" s="313">
        <v>4</v>
      </c>
      <c r="H69" s="314">
        <f t="shared" si="203"/>
        <v>120</v>
      </c>
      <c r="I69" s="315"/>
      <c r="J69" s="316"/>
      <c r="K69" s="316"/>
      <c r="L69" s="316"/>
      <c r="M69" s="317"/>
      <c r="N69" s="318"/>
      <c r="O69" s="319"/>
      <c r="P69" s="123"/>
      <c r="Q69" s="320"/>
      <c r="R69" s="321"/>
      <c r="S69" s="322"/>
      <c r="T69" s="320"/>
      <c r="U69" s="321">
        <v>3</v>
      </c>
      <c r="V69" s="322">
        <v>3</v>
      </c>
      <c r="W69" s="320"/>
      <c r="X69" s="322"/>
      <c r="Y69" s="323"/>
      <c r="Z69" s="323"/>
      <c r="AA69" s="323"/>
      <c r="AB69" s="323"/>
      <c r="AC69" s="323"/>
      <c r="AD69" s="323"/>
      <c r="AE69" s="91"/>
      <c r="AF69" s="324"/>
      <c r="AG69" s="290"/>
      <c r="AH69" s="290"/>
      <c r="AI69" s="325"/>
      <c r="AJ69" s="290"/>
      <c r="AK69" s="290"/>
      <c r="AL69" s="325"/>
      <c r="AM69" s="290"/>
      <c r="AN69" s="290"/>
      <c r="AO69" s="325"/>
      <c r="AP69" s="290"/>
      <c r="AQ69" s="290"/>
      <c r="AR69" s="323"/>
      <c r="AS69" s="323"/>
      <c r="AT69" s="326"/>
      <c r="AU69" s="326"/>
      <c r="AV69" s="323"/>
      <c r="AW69" s="323"/>
      <c r="AX69" s="323"/>
      <c r="AY69" s="323"/>
      <c r="AZ69" s="323"/>
      <c r="BA69" s="323"/>
      <c r="BB69" s="323"/>
      <c r="BC69" s="323"/>
      <c r="BD69" s="323"/>
      <c r="BE69" s="323"/>
      <c r="BF69" s="323"/>
      <c r="BG69" s="323"/>
      <c r="BH69" s="323"/>
      <c r="BI69" s="323"/>
      <c r="BJ69" s="323"/>
      <c r="BK69" s="323"/>
      <c r="BL69" s="323"/>
      <c r="BM69" s="323"/>
      <c r="BN69" s="323"/>
      <c r="BO69" s="323"/>
      <c r="BP69" s="323"/>
    </row>
    <row r="70" spans="1:68" ht="15.75" customHeight="1">
      <c r="A70" s="944" t="s">
        <v>291</v>
      </c>
      <c r="B70" s="893"/>
      <c r="C70" s="311"/>
      <c r="D70" s="312">
        <v>7</v>
      </c>
      <c r="E70" s="312"/>
      <c r="F70" s="123"/>
      <c r="G70" s="313">
        <v>4</v>
      </c>
      <c r="H70" s="314">
        <f t="shared" si="203"/>
        <v>120</v>
      </c>
      <c r="I70" s="315"/>
      <c r="J70" s="316"/>
      <c r="K70" s="316"/>
      <c r="L70" s="316"/>
      <c r="M70" s="317"/>
      <c r="N70" s="318"/>
      <c r="O70" s="319"/>
      <c r="P70" s="123"/>
      <c r="Q70" s="327"/>
      <c r="R70" s="328"/>
      <c r="S70" s="329"/>
      <c r="T70" s="327"/>
      <c r="U70" s="328"/>
      <c r="V70" s="329"/>
      <c r="W70" s="327">
        <v>3</v>
      </c>
      <c r="X70" s="329"/>
      <c r="Y70" s="323"/>
      <c r="Z70" s="323"/>
      <c r="AA70" s="323"/>
      <c r="AB70" s="323"/>
      <c r="AC70" s="323"/>
      <c r="AD70" s="323"/>
      <c r="AE70" s="91"/>
      <c r="AF70" s="324"/>
      <c r="AG70" s="290"/>
      <c r="AH70" s="290"/>
      <c r="AI70" s="325"/>
      <c r="AJ70" s="290"/>
      <c r="AK70" s="290"/>
      <c r="AL70" s="325"/>
      <c r="AM70" s="290"/>
      <c r="AN70" s="290"/>
      <c r="AO70" s="325"/>
      <c r="AP70" s="290"/>
      <c r="AQ70" s="290"/>
      <c r="AR70" s="323"/>
      <c r="AS70" s="323"/>
      <c r="AT70" s="326"/>
      <c r="AU70" s="326"/>
      <c r="AV70" s="323"/>
      <c r="AW70" s="323"/>
      <c r="AX70" s="323"/>
      <c r="AY70" s="323"/>
      <c r="AZ70" s="323"/>
      <c r="BA70" s="323"/>
      <c r="BB70" s="323"/>
      <c r="BC70" s="323"/>
      <c r="BD70" s="323"/>
      <c r="BE70" s="323"/>
      <c r="BF70" s="323"/>
      <c r="BG70" s="323"/>
      <c r="BH70" s="323"/>
      <c r="BI70" s="323"/>
      <c r="BJ70" s="323"/>
      <c r="BK70" s="323"/>
      <c r="BL70" s="323"/>
      <c r="BM70" s="323"/>
      <c r="BN70" s="323"/>
      <c r="BO70" s="323"/>
      <c r="BP70" s="323"/>
    </row>
    <row r="71" spans="1:68" ht="15.75" customHeight="1">
      <c r="A71" s="944" t="s">
        <v>292</v>
      </c>
      <c r="B71" s="893"/>
      <c r="C71" s="311"/>
      <c r="D71" s="312">
        <v>8</v>
      </c>
      <c r="E71" s="312"/>
      <c r="F71" s="123"/>
      <c r="G71" s="313">
        <v>4</v>
      </c>
      <c r="H71" s="314">
        <f t="shared" si="203"/>
        <v>120</v>
      </c>
      <c r="I71" s="315"/>
      <c r="J71" s="316"/>
      <c r="K71" s="316"/>
      <c r="L71" s="316"/>
      <c r="M71" s="317"/>
      <c r="N71" s="318"/>
      <c r="O71" s="319"/>
      <c r="P71" s="123"/>
      <c r="Q71" s="330"/>
      <c r="R71" s="331"/>
      <c r="S71" s="332"/>
      <c r="T71" s="330"/>
      <c r="U71" s="331"/>
      <c r="V71" s="332"/>
      <c r="W71" s="330"/>
      <c r="X71" s="332">
        <v>3</v>
      </c>
      <c r="Y71" s="323"/>
      <c r="Z71" s="323"/>
      <c r="AA71" s="323"/>
      <c r="AB71" s="323"/>
      <c r="AC71" s="323"/>
      <c r="AD71" s="323"/>
      <c r="AE71" s="91"/>
      <c r="AF71" s="324"/>
      <c r="AG71" s="290"/>
      <c r="AH71" s="290"/>
      <c r="AI71" s="325"/>
      <c r="AJ71" s="290"/>
      <c r="AK71" s="290"/>
      <c r="AL71" s="325"/>
      <c r="AM71" s="290"/>
      <c r="AN71" s="290"/>
      <c r="AO71" s="325"/>
      <c r="AP71" s="290"/>
      <c r="AQ71" s="290"/>
      <c r="AR71" s="323"/>
      <c r="AS71" s="323"/>
      <c r="AT71" s="326"/>
      <c r="AU71" s="326"/>
      <c r="AV71" s="323"/>
      <c r="AW71" s="323"/>
      <c r="AX71" s="323"/>
      <c r="AY71" s="323"/>
      <c r="AZ71" s="323"/>
      <c r="BA71" s="323"/>
      <c r="BB71" s="323"/>
      <c r="BC71" s="323"/>
      <c r="BD71" s="323"/>
      <c r="BE71" s="323"/>
      <c r="BF71" s="323"/>
      <c r="BG71" s="323"/>
      <c r="BH71" s="323"/>
      <c r="BI71" s="323"/>
      <c r="BJ71" s="323"/>
      <c r="BK71" s="323"/>
      <c r="BL71" s="323"/>
      <c r="BM71" s="323"/>
      <c r="BN71" s="323"/>
      <c r="BO71" s="323"/>
      <c r="BP71" s="323"/>
    </row>
    <row r="72" spans="1:68" ht="15.75" customHeight="1">
      <c r="A72" s="333" t="s">
        <v>192</v>
      </c>
      <c r="B72" s="223" t="s">
        <v>196</v>
      </c>
      <c r="C72" s="224"/>
      <c r="D72" s="225">
        <v>4</v>
      </c>
      <c r="E72" s="225"/>
      <c r="F72" s="226"/>
      <c r="G72" s="227">
        <v>4</v>
      </c>
      <c r="H72" s="227">
        <f t="shared" si="203"/>
        <v>120</v>
      </c>
      <c r="I72" s="228">
        <f t="shared" ref="I72:I74" si="208">J72+K72+L72</f>
        <v>36</v>
      </c>
      <c r="J72" s="229">
        <v>18</v>
      </c>
      <c r="K72" s="229"/>
      <c r="L72" s="229">
        <v>18</v>
      </c>
      <c r="M72" s="230">
        <f t="shared" ref="M72:M74" si="209">H72-I72</f>
        <v>84</v>
      </c>
      <c r="N72" s="224"/>
      <c r="O72" s="231"/>
      <c r="P72" s="226"/>
      <c r="Q72" s="224"/>
      <c r="R72" s="231">
        <v>2</v>
      </c>
      <c r="S72" s="226">
        <v>2</v>
      </c>
      <c r="T72" s="224"/>
      <c r="U72" s="231"/>
      <c r="V72" s="226"/>
      <c r="W72" s="224"/>
      <c r="X72" s="226"/>
      <c r="Y72" s="78"/>
      <c r="Z72" s="78"/>
      <c r="AA72" s="78"/>
      <c r="AB72" s="78"/>
      <c r="AC72" s="78"/>
      <c r="AD72" s="78" t="s">
        <v>259</v>
      </c>
      <c r="AE72" s="27" t="s">
        <v>73</v>
      </c>
      <c r="AF72" s="302">
        <f>AM88+AN88</f>
        <v>8</v>
      </c>
      <c r="AG72" s="285" t="b">
        <f t="shared" ref="AG72:AH72" si="210">ISBLANK(N72)</f>
        <v>1</v>
      </c>
      <c r="AH72" s="285" t="b">
        <f t="shared" si="210"/>
        <v>1</v>
      </c>
      <c r="AI72" s="299"/>
      <c r="AJ72" s="285" t="b">
        <f t="shared" ref="AJ72:AK72" si="211">ISBLANK(Q72)</f>
        <v>1</v>
      </c>
      <c r="AK72" s="285" t="b">
        <f t="shared" si="211"/>
        <v>0</v>
      </c>
      <c r="AL72" s="299"/>
      <c r="AM72" s="285" t="b">
        <f t="shared" ref="AM72:AN72" si="212">ISBLANK(T72)</f>
        <v>1</v>
      </c>
      <c r="AN72" s="285" t="b">
        <f t="shared" si="212"/>
        <v>1</v>
      </c>
      <c r="AO72" s="299"/>
      <c r="AP72" s="285" t="b">
        <f t="shared" ref="AP72:AQ72" si="213">ISBLANK(W72)</f>
        <v>1</v>
      </c>
      <c r="AQ72" s="285" t="b">
        <f t="shared" si="213"/>
        <v>1</v>
      </c>
      <c r="AR72" s="78"/>
      <c r="AS72" s="78"/>
      <c r="AT72" s="300"/>
      <c r="AU72" s="300"/>
      <c r="AV72" s="78"/>
      <c r="AW72" s="78"/>
      <c r="AX72" s="78"/>
      <c r="AY72" s="78"/>
      <c r="AZ72" s="78"/>
      <c r="BA72" s="78"/>
      <c r="BB72" s="78"/>
      <c r="BC72" s="78"/>
      <c r="BD72" s="78"/>
      <c r="BE72" s="78"/>
      <c r="BF72" s="78"/>
      <c r="BG72" s="78"/>
      <c r="BH72" s="78"/>
      <c r="BI72" s="78"/>
      <c r="BJ72" s="78"/>
      <c r="BK72" s="78"/>
      <c r="BL72" s="78"/>
      <c r="BM72" s="78"/>
      <c r="BN72" s="78"/>
      <c r="BO72" s="78"/>
      <c r="BP72" s="78"/>
    </row>
    <row r="73" spans="1:68" ht="15.75" customHeight="1">
      <c r="A73" s="334" t="s">
        <v>195</v>
      </c>
      <c r="B73" s="223" t="s">
        <v>197</v>
      </c>
      <c r="C73" s="224"/>
      <c r="D73" s="225">
        <v>4</v>
      </c>
      <c r="E73" s="225"/>
      <c r="F73" s="226"/>
      <c r="G73" s="227">
        <v>4</v>
      </c>
      <c r="H73" s="227">
        <f t="shared" si="203"/>
        <v>120</v>
      </c>
      <c r="I73" s="228">
        <f t="shared" si="208"/>
        <v>36</v>
      </c>
      <c r="J73" s="229">
        <v>18</v>
      </c>
      <c r="K73" s="229"/>
      <c r="L73" s="229">
        <v>18</v>
      </c>
      <c r="M73" s="230">
        <f t="shared" si="209"/>
        <v>84</v>
      </c>
      <c r="N73" s="224"/>
      <c r="O73" s="231"/>
      <c r="P73" s="226"/>
      <c r="Q73" s="224"/>
      <c r="R73" s="231">
        <v>2</v>
      </c>
      <c r="S73" s="226">
        <v>2</v>
      </c>
      <c r="T73" s="224"/>
      <c r="U73" s="231"/>
      <c r="V73" s="226"/>
      <c r="W73" s="224"/>
      <c r="X73" s="226"/>
      <c r="Y73" s="78"/>
      <c r="Z73" s="78"/>
      <c r="AA73" s="78"/>
      <c r="AB73" s="78"/>
      <c r="AC73" s="78"/>
      <c r="AD73" s="78"/>
      <c r="AE73" s="27" t="s">
        <v>74</v>
      </c>
      <c r="AF73" s="302">
        <f>AP88+AQ88</f>
        <v>8</v>
      </c>
      <c r="AG73" s="285"/>
      <c r="AH73" s="285"/>
      <c r="AI73" s="299"/>
      <c r="AJ73" s="285"/>
      <c r="AK73" s="285"/>
      <c r="AL73" s="299"/>
      <c r="AM73" s="285"/>
      <c r="AN73" s="285"/>
      <c r="AO73" s="299"/>
      <c r="AP73" s="285"/>
      <c r="AQ73" s="285"/>
      <c r="AR73" s="78"/>
      <c r="AS73" s="78"/>
      <c r="AT73" s="300"/>
      <c r="AU73" s="300"/>
      <c r="AV73" s="78"/>
      <c r="AW73" s="78"/>
      <c r="AX73" s="78"/>
      <c r="AY73" s="78"/>
      <c r="AZ73" s="78"/>
      <c r="BA73" s="78"/>
      <c r="BB73" s="78"/>
      <c r="BC73" s="78"/>
      <c r="BD73" s="78"/>
      <c r="BE73" s="78"/>
      <c r="BF73" s="78"/>
      <c r="BG73" s="78"/>
      <c r="BH73" s="78"/>
      <c r="BI73" s="78"/>
      <c r="BJ73" s="78"/>
      <c r="BK73" s="78"/>
      <c r="BL73" s="78"/>
      <c r="BM73" s="78"/>
      <c r="BN73" s="78"/>
      <c r="BO73" s="78"/>
      <c r="BP73" s="78"/>
    </row>
    <row r="74" spans="1:68" ht="15.75" customHeight="1">
      <c r="A74" s="334" t="s">
        <v>198</v>
      </c>
      <c r="B74" s="223" t="s">
        <v>194</v>
      </c>
      <c r="C74" s="224"/>
      <c r="D74" s="225">
        <v>4</v>
      </c>
      <c r="E74" s="225"/>
      <c r="F74" s="226"/>
      <c r="G74" s="227">
        <v>4</v>
      </c>
      <c r="H74" s="227">
        <f t="shared" si="203"/>
        <v>120</v>
      </c>
      <c r="I74" s="228">
        <f t="shared" si="208"/>
        <v>36</v>
      </c>
      <c r="J74" s="229">
        <v>18</v>
      </c>
      <c r="K74" s="229"/>
      <c r="L74" s="229">
        <v>18</v>
      </c>
      <c r="M74" s="230">
        <f t="shared" si="209"/>
        <v>84</v>
      </c>
      <c r="N74" s="224"/>
      <c r="O74" s="231"/>
      <c r="P74" s="226"/>
      <c r="Q74" s="224"/>
      <c r="R74" s="231">
        <v>2</v>
      </c>
      <c r="S74" s="226">
        <v>2</v>
      </c>
      <c r="T74" s="224"/>
      <c r="U74" s="231"/>
      <c r="V74" s="226"/>
      <c r="W74" s="224"/>
      <c r="X74" s="226"/>
      <c r="Y74" s="78"/>
      <c r="Z74" s="78"/>
      <c r="AA74" s="78"/>
      <c r="AB74" s="78"/>
      <c r="AC74" s="78"/>
      <c r="AD74" s="78"/>
      <c r="AE74" s="27"/>
      <c r="AF74" s="302"/>
      <c r="AG74" s="285"/>
      <c r="AH74" s="285"/>
      <c r="AI74" s="299"/>
      <c r="AJ74" s="285"/>
      <c r="AK74" s="285"/>
      <c r="AL74" s="299"/>
      <c r="AM74" s="285"/>
      <c r="AN74" s="285"/>
      <c r="AO74" s="299"/>
      <c r="AP74" s="285"/>
      <c r="AQ74" s="285"/>
      <c r="AR74" s="78"/>
      <c r="AS74" s="78"/>
      <c r="AT74" s="300"/>
      <c r="AU74" s="300"/>
      <c r="AV74" s="78"/>
      <c r="AW74" s="78"/>
      <c r="AX74" s="78"/>
      <c r="AY74" s="78"/>
      <c r="AZ74" s="78"/>
      <c r="BA74" s="78"/>
      <c r="BB74" s="78"/>
      <c r="BC74" s="78"/>
      <c r="BD74" s="78"/>
      <c r="BE74" s="78"/>
      <c r="BF74" s="78"/>
      <c r="BG74" s="78"/>
      <c r="BH74" s="78"/>
      <c r="BI74" s="78"/>
      <c r="BJ74" s="78"/>
      <c r="BK74" s="78"/>
      <c r="BL74" s="78"/>
      <c r="BM74" s="78"/>
      <c r="BN74" s="78"/>
      <c r="BO74" s="78"/>
      <c r="BP74" s="78"/>
    </row>
    <row r="75" spans="1:68" ht="15.75" customHeight="1">
      <c r="A75" s="334"/>
      <c r="B75" s="223" t="s">
        <v>293</v>
      </c>
      <c r="C75" s="224"/>
      <c r="D75" s="225"/>
      <c r="E75" s="225"/>
      <c r="F75" s="226"/>
      <c r="G75" s="227">
        <v>4</v>
      </c>
      <c r="H75" s="227">
        <f t="shared" si="203"/>
        <v>120</v>
      </c>
      <c r="I75" s="228"/>
      <c r="J75" s="229"/>
      <c r="K75" s="229"/>
      <c r="L75" s="229"/>
      <c r="M75" s="230"/>
      <c r="N75" s="224"/>
      <c r="O75" s="231"/>
      <c r="P75" s="226"/>
      <c r="Q75" s="224"/>
      <c r="R75" s="231"/>
      <c r="S75" s="226"/>
      <c r="T75" s="224"/>
      <c r="U75" s="231"/>
      <c r="V75" s="226"/>
      <c r="W75" s="224"/>
      <c r="X75" s="226"/>
      <c r="Y75" s="78"/>
      <c r="Z75" s="78"/>
      <c r="AA75" s="78"/>
      <c r="AB75" s="78"/>
      <c r="AC75" s="78"/>
      <c r="AD75" s="78"/>
      <c r="AE75" s="27"/>
      <c r="AF75" s="302"/>
      <c r="AG75" s="285"/>
      <c r="AH75" s="285"/>
      <c r="AI75" s="299"/>
      <c r="AJ75" s="285"/>
      <c r="AK75" s="285"/>
      <c r="AL75" s="299"/>
      <c r="AM75" s="285"/>
      <c r="AN75" s="285"/>
      <c r="AO75" s="299"/>
      <c r="AP75" s="285"/>
      <c r="AQ75" s="285"/>
      <c r="AR75" s="78"/>
      <c r="AS75" s="78"/>
      <c r="AT75" s="300"/>
      <c r="AU75" s="300"/>
      <c r="AV75" s="78"/>
      <c r="AW75" s="78"/>
      <c r="AX75" s="78"/>
      <c r="AY75" s="78"/>
      <c r="AZ75" s="78"/>
      <c r="BA75" s="78"/>
      <c r="BB75" s="78"/>
      <c r="BC75" s="78"/>
      <c r="BD75" s="78"/>
      <c r="BE75" s="78"/>
      <c r="BF75" s="78"/>
      <c r="BG75" s="78"/>
      <c r="BH75" s="78"/>
      <c r="BI75" s="78"/>
      <c r="BJ75" s="78"/>
      <c r="BK75" s="78"/>
      <c r="BL75" s="78"/>
      <c r="BM75" s="78"/>
      <c r="BN75" s="78"/>
      <c r="BO75" s="78"/>
      <c r="BP75" s="78"/>
    </row>
    <row r="76" spans="1:68" ht="15.75" customHeight="1">
      <c r="A76" s="334" t="s">
        <v>201</v>
      </c>
      <c r="B76" s="223" t="s">
        <v>199</v>
      </c>
      <c r="C76" s="224"/>
      <c r="D76" s="225">
        <v>5</v>
      </c>
      <c r="E76" s="225"/>
      <c r="F76" s="226"/>
      <c r="G76" s="227">
        <v>4</v>
      </c>
      <c r="H76" s="227">
        <f t="shared" si="203"/>
        <v>120</v>
      </c>
      <c r="I76" s="228">
        <f t="shared" ref="I76:I77" si="214">J76+K76+L76</f>
        <v>45</v>
      </c>
      <c r="J76" s="229"/>
      <c r="K76" s="229"/>
      <c r="L76" s="229">
        <v>45</v>
      </c>
      <c r="M76" s="230">
        <f t="shared" ref="M76:M77" si="215">H76-I76</f>
        <v>75</v>
      </c>
      <c r="N76" s="224"/>
      <c r="O76" s="231"/>
      <c r="P76" s="226"/>
      <c r="Q76" s="224"/>
      <c r="R76" s="231"/>
      <c r="S76" s="226"/>
      <c r="T76" s="224">
        <v>3</v>
      </c>
      <c r="U76" s="231"/>
      <c r="V76" s="226"/>
      <c r="W76" s="224"/>
      <c r="X76" s="226"/>
      <c r="Y76" s="78"/>
      <c r="Z76" s="78"/>
      <c r="AA76" s="78"/>
      <c r="AB76" s="78"/>
      <c r="AC76" s="78"/>
      <c r="AD76" s="78" t="s">
        <v>259</v>
      </c>
      <c r="AE76" s="78"/>
      <c r="AF76" s="302">
        <f>SUM(AF67:AF73)</f>
        <v>24</v>
      </c>
      <c r="AG76" s="285" t="b">
        <f t="shared" ref="AG76:AH76" si="216">ISBLANK(N76)</f>
        <v>1</v>
      </c>
      <c r="AH76" s="285" t="b">
        <f t="shared" si="216"/>
        <v>1</v>
      </c>
      <c r="AI76" s="299"/>
      <c r="AJ76" s="285" t="b">
        <f t="shared" ref="AJ76:AK76" si="217">ISBLANK(Q76)</f>
        <v>1</v>
      </c>
      <c r="AK76" s="285" t="b">
        <f t="shared" si="217"/>
        <v>1</v>
      </c>
      <c r="AL76" s="299"/>
      <c r="AM76" s="285" t="b">
        <f t="shared" ref="AM76:AN76" si="218">ISBLANK(T76)</f>
        <v>0</v>
      </c>
      <c r="AN76" s="285" t="b">
        <f t="shared" si="218"/>
        <v>1</v>
      </c>
      <c r="AO76" s="299"/>
      <c r="AP76" s="285" t="b">
        <f t="shared" ref="AP76:AQ76" si="219">ISBLANK(W76)</f>
        <v>1</v>
      </c>
      <c r="AQ76" s="285" t="b">
        <f t="shared" si="219"/>
        <v>1</v>
      </c>
      <c r="AR76" s="78"/>
      <c r="AS76" s="78"/>
      <c r="AT76" s="300"/>
      <c r="AU76" s="300"/>
      <c r="AV76" s="78"/>
      <c r="AW76" s="78"/>
      <c r="AX76" s="78"/>
      <c r="AY76" s="78"/>
      <c r="AZ76" s="78"/>
      <c r="BA76" s="78"/>
      <c r="BB76" s="78"/>
      <c r="BC76" s="78"/>
      <c r="BD76" s="78"/>
      <c r="BE76" s="78"/>
      <c r="BF76" s="78"/>
      <c r="BG76" s="78"/>
      <c r="BH76" s="78"/>
      <c r="BI76" s="78"/>
      <c r="BJ76" s="78"/>
      <c r="BK76" s="78"/>
      <c r="BL76" s="78"/>
      <c r="BM76" s="78"/>
      <c r="BN76" s="78"/>
      <c r="BO76" s="78"/>
      <c r="BP76" s="78"/>
    </row>
    <row r="77" spans="1:68" ht="15.75" customHeight="1">
      <c r="A77" s="334" t="s">
        <v>204</v>
      </c>
      <c r="B77" s="223" t="s">
        <v>206</v>
      </c>
      <c r="C77" s="224"/>
      <c r="D77" s="225">
        <v>5</v>
      </c>
      <c r="E77" s="225"/>
      <c r="F77" s="226"/>
      <c r="G77" s="227">
        <v>4</v>
      </c>
      <c r="H77" s="227">
        <f t="shared" si="203"/>
        <v>120</v>
      </c>
      <c r="I77" s="228">
        <f t="shared" si="214"/>
        <v>45</v>
      </c>
      <c r="J77" s="229">
        <v>15</v>
      </c>
      <c r="K77" s="229"/>
      <c r="L77" s="229">
        <v>30</v>
      </c>
      <c r="M77" s="230">
        <f t="shared" si="215"/>
        <v>75</v>
      </c>
      <c r="N77" s="224"/>
      <c r="O77" s="231"/>
      <c r="P77" s="226"/>
      <c r="Q77" s="224"/>
      <c r="R77" s="231"/>
      <c r="S77" s="226"/>
      <c r="T77" s="224">
        <v>3</v>
      </c>
      <c r="U77" s="231"/>
      <c r="V77" s="226"/>
      <c r="W77" s="224"/>
      <c r="X77" s="226"/>
      <c r="Y77" s="78"/>
      <c r="Z77" s="78"/>
      <c r="AA77" s="78"/>
      <c r="AB77" s="78"/>
      <c r="AC77" s="78"/>
      <c r="AD77" s="78"/>
      <c r="AE77" s="78"/>
      <c r="AF77" s="78"/>
      <c r="AG77" s="285"/>
      <c r="AH77" s="285"/>
      <c r="AI77" s="299"/>
      <c r="AJ77" s="285"/>
      <c r="AK77" s="285"/>
      <c r="AL77" s="299"/>
      <c r="AM77" s="285"/>
      <c r="AN77" s="285"/>
      <c r="AO77" s="299"/>
      <c r="AP77" s="285"/>
      <c r="AQ77" s="285"/>
      <c r="AR77" s="78"/>
      <c r="AS77" s="78"/>
      <c r="AT77" s="300"/>
      <c r="AU77" s="300"/>
      <c r="AV77" s="78"/>
      <c r="AW77" s="78"/>
      <c r="AX77" s="78"/>
      <c r="AY77" s="78"/>
      <c r="AZ77" s="78"/>
      <c r="BA77" s="78"/>
      <c r="BB77" s="78"/>
      <c r="BC77" s="78"/>
      <c r="BD77" s="78"/>
      <c r="BE77" s="78"/>
      <c r="BF77" s="78"/>
      <c r="BG77" s="78"/>
      <c r="BH77" s="78"/>
      <c r="BI77" s="78"/>
      <c r="BJ77" s="78"/>
      <c r="BK77" s="78"/>
      <c r="BL77" s="78"/>
      <c r="BM77" s="78"/>
      <c r="BN77" s="78"/>
      <c r="BO77" s="78"/>
      <c r="BP77" s="78"/>
    </row>
    <row r="78" spans="1:68" ht="15.75" customHeight="1">
      <c r="A78" s="334"/>
      <c r="B78" s="223" t="s">
        <v>293</v>
      </c>
      <c r="C78" s="224"/>
      <c r="D78" s="225"/>
      <c r="E78" s="225"/>
      <c r="F78" s="226"/>
      <c r="G78" s="227">
        <v>4</v>
      </c>
      <c r="H78" s="227">
        <f t="shared" si="203"/>
        <v>120</v>
      </c>
      <c r="I78" s="228"/>
      <c r="J78" s="229"/>
      <c r="K78" s="229"/>
      <c r="L78" s="229"/>
      <c r="M78" s="230"/>
      <c r="N78" s="224"/>
      <c r="O78" s="231"/>
      <c r="P78" s="226"/>
      <c r="Q78" s="224"/>
      <c r="R78" s="231"/>
      <c r="S78" s="226"/>
      <c r="T78" s="224"/>
      <c r="U78" s="231"/>
      <c r="V78" s="226"/>
      <c r="W78" s="224"/>
      <c r="X78" s="226"/>
      <c r="Y78" s="78"/>
      <c r="Z78" s="78"/>
      <c r="AA78" s="78"/>
      <c r="AB78" s="78"/>
      <c r="AC78" s="78"/>
      <c r="AD78" s="78"/>
      <c r="AE78" s="78"/>
      <c r="AF78" s="78"/>
      <c r="AG78" s="285"/>
      <c r="AH78" s="285"/>
      <c r="AI78" s="299"/>
      <c r="AJ78" s="285"/>
      <c r="AK78" s="285"/>
      <c r="AL78" s="299"/>
      <c r="AM78" s="285"/>
      <c r="AN78" s="285"/>
      <c r="AO78" s="299"/>
      <c r="AP78" s="285"/>
      <c r="AQ78" s="285"/>
      <c r="AR78" s="78"/>
      <c r="AS78" s="78"/>
      <c r="AT78" s="300"/>
      <c r="AU78" s="300"/>
      <c r="AV78" s="78"/>
      <c r="AW78" s="78"/>
      <c r="AX78" s="78"/>
      <c r="AY78" s="78"/>
      <c r="AZ78" s="78"/>
      <c r="BA78" s="78"/>
      <c r="BB78" s="78"/>
      <c r="BC78" s="78"/>
      <c r="BD78" s="78"/>
      <c r="BE78" s="78"/>
      <c r="BF78" s="78"/>
      <c r="BG78" s="78"/>
      <c r="BH78" s="78"/>
      <c r="BI78" s="78"/>
      <c r="BJ78" s="78"/>
      <c r="BK78" s="78"/>
      <c r="BL78" s="78"/>
      <c r="BM78" s="78"/>
      <c r="BN78" s="78"/>
      <c r="BO78" s="78"/>
      <c r="BP78" s="78"/>
    </row>
    <row r="79" spans="1:68" ht="15.75" customHeight="1">
      <c r="A79" s="334" t="s">
        <v>207</v>
      </c>
      <c r="B79" s="223" t="s">
        <v>202</v>
      </c>
      <c r="C79" s="224"/>
      <c r="D79" s="225">
        <v>6</v>
      </c>
      <c r="E79" s="225"/>
      <c r="F79" s="226"/>
      <c r="G79" s="227">
        <v>4</v>
      </c>
      <c r="H79" s="227">
        <f t="shared" si="203"/>
        <v>120</v>
      </c>
      <c r="I79" s="228">
        <f t="shared" ref="I79:I80" si="220">J79+K79+L79</f>
        <v>54</v>
      </c>
      <c r="J79" s="229"/>
      <c r="K79" s="229"/>
      <c r="L79" s="229">
        <v>54</v>
      </c>
      <c r="M79" s="230">
        <f t="shared" ref="M79:M80" si="221">H79-I79</f>
        <v>66</v>
      </c>
      <c r="N79" s="224"/>
      <c r="O79" s="231"/>
      <c r="P79" s="226"/>
      <c r="Q79" s="224"/>
      <c r="R79" s="231"/>
      <c r="S79" s="226"/>
      <c r="T79" s="224"/>
      <c r="U79" s="231">
        <v>3</v>
      </c>
      <c r="V79" s="226">
        <v>3</v>
      </c>
      <c r="W79" s="224"/>
      <c r="X79" s="226"/>
      <c r="Y79" s="78"/>
      <c r="Z79" s="78"/>
      <c r="AA79" s="78"/>
      <c r="AB79" s="78"/>
      <c r="AC79" s="78"/>
      <c r="AD79" s="78"/>
      <c r="AE79" s="78"/>
      <c r="AF79" s="78"/>
      <c r="AG79" s="285" t="b">
        <f t="shared" ref="AG79:AH79" si="222">ISBLANK(N79)</f>
        <v>1</v>
      </c>
      <c r="AH79" s="285" t="b">
        <f t="shared" si="222"/>
        <v>1</v>
      </c>
      <c r="AI79" s="299"/>
      <c r="AJ79" s="285" t="b">
        <f t="shared" ref="AJ79:AK79" si="223">ISBLANK(Q79)</f>
        <v>1</v>
      </c>
      <c r="AK79" s="285" t="b">
        <f t="shared" si="223"/>
        <v>1</v>
      </c>
      <c r="AL79" s="299"/>
      <c r="AM79" s="285" t="b">
        <f t="shared" ref="AM79:AN79" si="224">ISBLANK(T79)</f>
        <v>1</v>
      </c>
      <c r="AN79" s="285" t="b">
        <f t="shared" si="224"/>
        <v>0</v>
      </c>
      <c r="AO79" s="299"/>
      <c r="AP79" s="285" t="b">
        <f t="shared" ref="AP79:AQ79" si="225">ISBLANK(W79)</f>
        <v>1</v>
      </c>
      <c r="AQ79" s="285" t="b">
        <f t="shared" si="225"/>
        <v>1</v>
      </c>
      <c r="AR79" s="78"/>
      <c r="AS79" s="78"/>
      <c r="AT79" s="300"/>
      <c r="AU79" s="300"/>
      <c r="AV79" s="78"/>
      <c r="AW79" s="78"/>
      <c r="AX79" s="78"/>
      <c r="AY79" s="78"/>
      <c r="AZ79" s="78"/>
      <c r="BA79" s="78"/>
      <c r="BB79" s="78"/>
      <c r="BC79" s="78"/>
      <c r="BD79" s="78"/>
      <c r="BE79" s="78"/>
      <c r="BF79" s="78"/>
      <c r="BG79" s="78"/>
      <c r="BH79" s="78"/>
      <c r="BI79" s="78"/>
      <c r="BJ79" s="78"/>
      <c r="BK79" s="78"/>
      <c r="BL79" s="78"/>
      <c r="BM79" s="78"/>
      <c r="BN79" s="78"/>
      <c r="BO79" s="78"/>
      <c r="BP79" s="78"/>
    </row>
    <row r="80" spans="1:68" ht="15.75" customHeight="1">
      <c r="A80" s="334" t="s">
        <v>294</v>
      </c>
      <c r="B80" s="223" t="s">
        <v>200</v>
      </c>
      <c r="C80" s="224"/>
      <c r="D80" s="225">
        <v>6</v>
      </c>
      <c r="E80" s="225"/>
      <c r="F80" s="226"/>
      <c r="G80" s="227">
        <v>4</v>
      </c>
      <c r="H80" s="227">
        <f t="shared" si="203"/>
        <v>120</v>
      </c>
      <c r="I80" s="228">
        <f t="shared" si="220"/>
        <v>54</v>
      </c>
      <c r="J80" s="229">
        <v>18</v>
      </c>
      <c r="K80" s="229"/>
      <c r="L80" s="229">
        <v>36</v>
      </c>
      <c r="M80" s="230">
        <f t="shared" si="221"/>
        <v>66</v>
      </c>
      <c r="N80" s="224"/>
      <c r="O80" s="231"/>
      <c r="P80" s="226"/>
      <c r="Q80" s="224"/>
      <c r="R80" s="231"/>
      <c r="S80" s="226"/>
      <c r="T80" s="224"/>
      <c r="U80" s="231">
        <v>3</v>
      </c>
      <c r="V80" s="226">
        <v>3</v>
      </c>
      <c r="W80" s="224"/>
      <c r="X80" s="226"/>
      <c r="Y80" s="78"/>
      <c r="Z80" s="78"/>
      <c r="AA80" s="78"/>
      <c r="AB80" s="78"/>
      <c r="AC80" s="78"/>
      <c r="AD80" s="78"/>
      <c r="AE80" s="78"/>
      <c r="AF80" s="78"/>
      <c r="AG80" s="285"/>
      <c r="AH80" s="285"/>
      <c r="AI80" s="299"/>
      <c r="AJ80" s="285"/>
      <c r="AK80" s="285"/>
      <c r="AL80" s="299"/>
      <c r="AM80" s="285"/>
      <c r="AN80" s="285"/>
      <c r="AO80" s="299"/>
      <c r="AP80" s="285"/>
      <c r="AQ80" s="285"/>
      <c r="AR80" s="78"/>
      <c r="AS80" s="78"/>
      <c r="AT80" s="300"/>
      <c r="AU80" s="300"/>
      <c r="AV80" s="78"/>
      <c r="AW80" s="78"/>
      <c r="AX80" s="78"/>
      <c r="AY80" s="78"/>
      <c r="AZ80" s="78"/>
      <c r="BA80" s="78"/>
      <c r="BB80" s="78"/>
      <c r="BC80" s="78"/>
      <c r="BD80" s="78"/>
      <c r="BE80" s="78"/>
      <c r="BF80" s="78"/>
      <c r="BG80" s="78"/>
      <c r="BH80" s="78"/>
      <c r="BI80" s="78"/>
      <c r="BJ80" s="78"/>
      <c r="BK80" s="78"/>
      <c r="BL80" s="78"/>
      <c r="BM80" s="78"/>
      <c r="BN80" s="78"/>
      <c r="BO80" s="78"/>
      <c r="BP80" s="78"/>
    </row>
    <row r="81" spans="1:68" ht="15.75" customHeight="1">
      <c r="A81" s="334"/>
      <c r="B81" s="223" t="s">
        <v>293</v>
      </c>
      <c r="C81" s="224"/>
      <c r="D81" s="225"/>
      <c r="E81" s="225"/>
      <c r="F81" s="226"/>
      <c r="G81" s="227">
        <v>4</v>
      </c>
      <c r="H81" s="227">
        <f t="shared" si="203"/>
        <v>120</v>
      </c>
      <c r="I81" s="228"/>
      <c r="J81" s="229"/>
      <c r="K81" s="229"/>
      <c r="L81" s="229"/>
      <c r="M81" s="230"/>
      <c r="N81" s="224"/>
      <c r="O81" s="231"/>
      <c r="P81" s="226"/>
      <c r="Q81" s="224"/>
      <c r="R81" s="231"/>
      <c r="S81" s="226"/>
      <c r="T81" s="224"/>
      <c r="U81" s="231"/>
      <c r="V81" s="226"/>
      <c r="W81" s="224"/>
      <c r="X81" s="226"/>
      <c r="Y81" s="78"/>
      <c r="Z81" s="78"/>
      <c r="AA81" s="78"/>
      <c r="AB81" s="78"/>
      <c r="AC81" s="78"/>
      <c r="AD81" s="78"/>
      <c r="AE81" s="78"/>
      <c r="AF81" s="78"/>
      <c r="AG81" s="285"/>
      <c r="AH81" s="285"/>
      <c r="AI81" s="299"/>
      <c r="AJ81" s="285"/>
      <c r="AK81" s="285"/>
      <c r="AL81" s="299"/>
      <c r="AM81" s="285"/>
      <c r="AN81" s="285"/>
      <c r="AO81" s="299"/>
      <c r="AP81" s="285"/>
      <c r="AQ81" s="285"/>
      <c r="AR81" s="78"/>
      <c r="AS81" s="78"/>
      <c r="AT81" s="300"/>
      <c r="AU81" s="300"/>
      <c r="AV81" s="78"/>
      <c r="AW81" s="78"/>
      <c r="AX81" s="78"/>
      <c r="AY81" s="78"/>
      <c r="AZ81" s="78"/>
      <c r="BA81" s="78"/>
      <c r="BB81" s="78"/>
      <c r="BC81" s="78"/>
      <c r="BD81" s="78"/>
      <c r="BE81" s="78"/>
      <c r="BF81" s="78"/>
      <c r="BG81" s="78"/>
      <c r="BH81" s="78"/>
      <c r="BI81" s="78"/>
      <c r="BJ81" s="78"/>
      <c r="BK81" s="78"/>
      <c r="BL81" s="78"/>
      <c r="BM81" s="78"/>
      <c r="BN81" s="78"/>
      <c r="BO81" s="78"/>
      <c r="BP81" s="78"/>
    </row>
    <row r="82" spans="1:68" ht="15.75" customHeight="1">
      <c r="A82" s="334" t="s">
        <v>295</v>
      </c>
      <c r="B82" s="223" t="s">
        <v>205</v>
      </c>
      <c r="C82" s="224"/>
      <c r="D82" s="225">
        <v>7</v>
      </c>
      <c r="E82" s="225"/>
      <c r="F82" s="226"/>
      <c r="G82" s="227">
        <v>4</v>
      </c>
      <c r="H82" s="227">
        <f t="shared" si="203"/>
        <v>120</v>
      </c>
      <c r="I82" s="228">
        <f t="shared" ref="I82:I83" si="226">J82+K82+L82</f>
        <v>45</v>
      </c>
      <c r="J82" s="229"/>
      <c r="K82" s="229"/>
      <c r="L82" s="229">
        <v>45</v>
      </c>
      <c r="M82" s="230">
        <f>H82-I82</f>
        <v>75</v>
      </c>
      <c r="N82" s="224"/>
      <c r="O82" s="231"/>
      <c r="P82" s="226"/>
      <c r="Q82" s="224"/>
      <c r="R82" s="231"/>
      <c r="S82" s="226"/>
      <c r="T82" s="224"/>
      <c r="U82" s="231"/>
      <c r="V82" s="226"/>
      <c r="W82" s="224">
        <v>3</v>
      </c>
      <c r="X82" s="226"/>
      <c r="Y82" s="78"/>
      <c r="Z82" s="78"/>
      <c r="AA82" s="78"/>
      <c r="AB82" s="78"/>
      <c r="AC82" s="78"/>
      <c r="AD82" s="78" t="s">
        <v>259</v>
      </c>
      <c r="AE82" s="78"/>
      <c r="AF82" s="78"/>
      <c r="AG82" s="285" t="b">
        <f t="shared" ref="AG82:AH82" si="227">ISBLANK(N82)</f>
        <v>1</v>
      </c>
      <c r="AH82" s="285" t="b">
        <f t="shared" si="227"/>
        <v>1</v>
      </c>
      <c r="AI82" s="299"/>
      <c r="AJ82" s="285" t="b">
        <f t="shared" ref="AJ82:AK82" si="228">ISBLANK(Q82)</f>
        <v>1</v>
      </c>
      <c r="AK82" s="285" t="b">
        <f t="shared" si="228"/>
        <v>1</v>
      </c>
      <c r="AL82" s="299"/>
      <c r="AM82" s="285" t="b">
        <f t="shared" ref="AM82:AN82" si="229">ISBLANK(T82)</f>
        <v>1</v>
      </c>
      <c r="AN82" s="285" t="b">
        <f t="shared" si="229"/>
        <v>1</v>
      </c>
      <c r="AO82" s="299"/>
      <c r="AP82" s="285" t="b">
        <f t="shared" ref="AP82:AQ82" si="230">ISBLANK(W82)</f>
        <v>0</v>
      </c>
      <c r="AQ82" s="285" t="b">
        <f t="shared" si="230"/>
        <v>1</v>
      </c>
      <c r="AR82" s="78"/>
      <c r="AS82" s="78"/>
      <c r="AT82" s="300"/>
      <c r="AU82" s="300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  <c r="BH82" s="78"/>
      <c r="BI82" s="78"/>
      <c r="BJ82" s="78"/>
      <c r="BK82" s="78"/>
      <c r="BL82" s="78"/>
      <c r="BM82" s="78"/>
      <c r="BN82" s="78"/>
      <c r="BO82" s="78"/>
      <c r="BP82" s="78"/>
    </row>
    <row r="83" spans="1:68" ht="15.75" customHeight="1">
      <c r="A83" s="334" t="s">
        <v>296</v>
      </c>
      <c r="B83" s="232" t="s">
        <v>209</v>
      </c>
      <c r="C83" s="80"/>
      <c r="D83" s="143">
        <v>7</v>
      </c>
      <c r="E83" s="143"/>
      <c r="F83" s="82"/>
      <c r="G83" s="227">
        <v>4</v>
      </c>
      <c r="H83" s="227">
        <f t="shared" si="203"/>
        <v>120</v>
      </c>
      <c r="I83" s="228">
        <f t="shared" si="226"/>
        <v>45</v>
      </c>
      <c r="J83" s="229">
        <v>15</v>
      </c>
      <c r="K83" s="229"/>
      <c r="L83" s="229">
        <v>30</v>
      </c>
      <c r="M83" s="230">
        <f>H82-I83</f>
        <v>75</v>
      </c>
      <c r="N83" s="80"/>
      <c r="O83" s="81"/>
      <c r="P83" s="82"/>
      <c r="Q83" s="80"/>
      <c r="R83" s="81"/>
      <c r="S83" s="82"/>
      <c r="T83" s="80"/>
      <c r="U83" s="81"/>
      <c r="V83" s="82"/>
      <c r="W83" s="80">
        <v>3</v>
      </c>
      <c r="X83" s="82"/>
      <c r="Y83" s="78"/>
      <c r="Z83" s="78"/>
      <c r="AA83" s="78"/>
      <c r="AB83" s="78"/>
      <c r="AC83" s="78"/>
      <c r="AD83" s="78"/>
      <c r="AE83" s="78"/>
      <c r="AF83" s="78"/>
      <c r="AG83" s="285"/>
      <c r="AH83" s="285"/>
      <c r="AI83" s="299"/>
      <c r="AJ83" s="285"/>
      <c r="AK83" s="285"/>
      <c r="AL83" s="299"/>
      <c r="AM83" s="285"/>
      <c r="AN83" s="285"/>
      <c r="AO83" s="299"/>
      <c r="AP83" s="285"/>
      <c r="AQ83" s="285"/>
      <c r="AR83" s="78"/>
      <c r="AS83" s="78"/>
      <c r="AT83" s="300"/>
      <c r="AU83" s="300"/>
      <c r="AV83" s="78"/>
      <c r="AW83" s="78"/>
      <c r="AX83" s="78"/>
      <c r="AY83" s="78"/>
      <c r="AZ83" s="78"/>
      <c r="BA83" s="78"/>
      <c r="BB83" s="78"/>
      <c r="BC83" s="78"/>
      <c r="BD83" s="78"/>
      <c r="BE83" s="78"/>
      <c r="BF83" s="78"/>
      <c r="BG83" s="78"/>
      <c r="BH83" s="78"/>
      <c r="BI83" s="78"/>
      <c r="BJ83" s="78"/>
      <c r="BK83" s="78"/>
      <c r="BL83" s="78"/>
      <c r="BM83" s="78"/>
      <c r="BN83" s="78"/>
      <c r="BO83" s="78"/>
      <c r="BP83" s="78"/>
    </row>
    <row r="84" spans="1:68" ht="15.75" customHeight="1">
      <c r="A84" s="334"/>
      <c r="B84" s="223" t="s">
        <v>293</v>
      </c>
      <c r="C84" s="80"/>
      <c r="D84" s="143"/>
      <c r="E84" s="143"/>
      <c r="F84" s="82"/>
      <c r="G84" s="227">
        <v>4</v>
      </c>
      <c r="H84" s="227">
        <f t="shared" si="203"/>
        <v>120</v>
      </c>
      <c r="I84" s="228"/>
      <c r="J84" s="229"/>
      <c r="K84" s="229"/>
      <c r="L84" s="229"/>
      <c r="M84" s="230"/>
      <c r="N84" s="80"/>
      <c r="O84" s="81"/>
      <c r="P84" s="82"/>
      <c r="Q84" s="80"/>
      <c r="R84" s="81"/>
      <c r="S84" s="82"/>
      <c r="T84" s="80"/>
      <c r="U84" s="81"/>
      <c r="V84" s="82"/>
      <c r="W84" s="80"/>
      <c r="X84" s="82"/>
      <c r="Y84" s="78"/>
      <c r="Z84" s="78"/>
      <c r="AA84" s="78"/>
      <c r="AB84" s="78"/>
      <c r="AC84" s="78"/>
      <c r="AD84" s="78"/>
      <c r="AE84" s="78"/>
      <c r="AF84" s="78"/>
      <c r="AG84" s="285"/>
      <c r="AH84" s="285"/>
      <c r="AI84" s="299"/>
      <c r="AJ84" s="285"/>
      <c r="AK84" s="285"/>
      <c r="AL84" s="299"/>
      <c r="AM84" s="285"/>
      <c r="AN84" s="285"/>
      <c r="AO84" s="299"/>
      <c r="AP84" s="285"/>
      <c r="AQ84" s="285"/>
      <c r="AR84" s="78"/>
      <c r="AS84" s="78"/>
      <c r="AT84" s="300"/>
      <c r="AU84" s="300"/>
      <c r="AV84" s="78"/>
      <c r="AW84" s="78"/>
      <c r="AX84" s="78"/>
      <c r="AY84" s="78"/>
      <c r="AZ84" s="78"/>
      <c r="BA84" s="78"/>
      <c r="BB84" s="78"/>
      <c r="BC84" s="78"/>
      <c r="BD84" s="78"/>
      <c r="BE84" s="78"/>
      <c r="BF84" s="78"/>
      <c r="BG84" s="78"/>
      <c r="BH84" s="78"/>
      <c r="BI84" s="78"/>
      <c r="BJ84" s="78"/>
      <c r="BK84" s="78"/>
      <c r="BL84" s="78"/>
      <c r="BM84" s="78"/>
      <c r="BN84" s="78"/>
      <c r="BO84" s="78"/>
      <c r="BP84" s="78"/>
    </row>
    <row r="85" spans="1:68" ht="15.75" customHeight="1">
      <c r="A85" s="335" t="s">
        <v>297</v>
      </c>
      <c r="B85" s="223" t="s">
        <v>208</v>
      </c>
      <c r="C85" s="80"/>
      <c r="D85" s="143">
        <v>8</v>
      </c>
      <c r="E85" s="143"/>
      <c r="F85" s="82"/>
      <c r="G85" s="233">
        <v>4</v>
      </c>
      <c r="H85" s="227">
        <f t="shared" si="203"/>
        <v>120</v>
      </c>
      <c r="I85" s="228">
        <f t="shared" ref="I85:I86" si="231">J85+K85+L85</f>
        <v>39</v>
      </c>
      <c r="J85" s="229"/>
      <c r="K85" s="229"/>
      <c r="L85" s="229">
        <v>39</v>
      </c>
      <c r="M85" s="230">
        <f>H85-I85</f>
        <v>81</v>
      </c>
      <c r="N85" s="80"/>
      <c r="O85" s="81"/>
      <c r="P85" s="82"/>
      <c r="Q85" s="80"/>
      <c r="R85" s="81"/>
      <c r="S85" s="82"/>
      <c r="T85" s="80"/>
      <c r="U85" s="81"/>
      <c r="V85" s="82"/>
      <c r="W85" s="80"/>
      <c r="X85" s="82">
        <v>3</v>
      </c>
      <c r="Y85" s="78"/>
      <c r="Z85" s="78"/>
      <c r="AA85" s="78"/>
      <c r="AB85" s="78"/>
      <c r="AC85" s="78"/>
      <c r="AD85" s="78"/>
      <c r="AE85" s="78"/>
      <c r="AF85" s="78"/>
      <c r="AG85" s="285" t="b">
        <f t="shared" ref="AG85:AH85" si="232">ISBLANK(N85)</f>
        <v>1</v>
      </c>
      <c r="AH85" s="285" t="b">
        <f t="shared" si="232"/>
        <v>1</v>
      </c>
      <c r="AI85" s="299"/>
      <c r="AJ85" s="285" t="b">
        <f t="shared" ref="AJ85:AK85" si="233">ISBLANK(Q85)</f>
        <v>1</v>
      </c>
      <c r="AK85" s="285" t="b">
        <f t="shared" si="233"/>
        <v>1</v>
      </c>
      <c r="AL85" s="299"/>
      <c r="AM85" s="285" t="b">
        <f t="shared" ref="AM85:AN85" si="234">ISBLANK(T85)</f>
        <v>1</v>
      </c>
      <c r="AN85" s="285" t="b">
        <f t="shared" si="234"/>
        <v>1</v>
      </c>
      <c r="AO85" s="299"/>
      <c r="AP85" s="285" t="b">
        <f t="shared" ref="AP85:AQ85" si="235">ISBLANK(W85)</f>
        <v>1</v>
      </c>
      <c r="AQ85" s="285" t="b">
        <f t="shared" si="235"/>
        <v>0</v>
      </c>
      <c r="AR85" s="78"/>
      <c r="AS85" s="78"/>
      <c r="AT85" s="300"/>
      <c r="AU85" s="300"/>
      <c r="AV85" s="78"/>
      <c r="AW85" s="78"/>
      <c r="AX85" s="78"/>
      <c r="AY85" s="78"/>
      <c r="AZ85" s="78"/>
      <c r="BA85" s="78"/>
      <c r="BB85" s="78"/>
      <c r="BC85" s="78"/>
      <c r="BD85" s="78"/>
      <c r="BE85" s="78"/>
      <c r="BF85" s="78"/>
      <c r="BG85" s="78"/>
      <c r="BH85" s="78"/>
      <c r="BI85" s="78"/>
      <c r="BJ85" s="78"/>
      <c r="BK85" s="78"/>
      <c r="BL85" s="78"/>
      <c r="BM85" s="78"/>
      <c r="BN85" s="78"/>
      <c r="BO85" s="78"/>
      <c r="BP85" s="78"/>
    </row>
    <row r="86" spans="1:68" ht="16.5" customHeight="1">
      <c r="A86" s="335" t="s">
        <v>298</v>
      </c>
      <c r="B86" s="234" t="s">
        <v>299</v>
      </c>
      <c r="C86" s="13"/>
      <c r="D86" s="143">
        <v>8</v>
      </c>
      <c r="E86" s="14"/>
      <c r="F86" s="15"/>
      <c r="G86" s="336">
        <v>4</v>
      </c>
      <c r="H86" s="337">
        <f t="shared" si="203"/>
        <v>120</v>
      </c>
      <c r="I86" s="338">
        <f t="shared" si="231"/>
        <v>39</v>
      </c>
      <c r="J86" s="339">
        <v>13</v>
      </c>
      <c r="K86" s="339"/>
      <c r="L86" s="339">
        <v>26</v>
      </c>
      <c r="M86" s="340">
        <f>H85-I86</f>
        <v>81</v>
      </c>
      <c r="N86" s="13"/>
      <c r="O86" s="341"/>
      <c r="P86" s="15"/>
      <c r="Q86" s="13"/>
      <c r="R86" s="341"/>
      <c r="S86" s="15"/>
      <c r="T86" s="13"/>
      <c r="U86" s="341"/>
      <c r="V86" s="15"/>
      <c r="W86" s="13"/>
      <c r="X86" s="15">
        <v>3</v>
      </c>
      <c r="Y86" s="78"/>
      <c r="Z86" s="78"/>
      <c r="AA86" s="78"/>
      <c r="AB86" s="78"/>
      <c r="AC86" s="78"/>
      <c r="AD86" s="78"/>
      <c r="AE86" s="78"/>
      <c r="AF86" s="78"/>
      <c r="AG86" s="285"/>
      <c r="AH86" s="285"/>
      <c r="AI86" s="299"/>
      <c r="AJ86" s="285"/>
      <c r="AK86" s="285"/>
      <c r="AL86" s="299"/>
      <c r="AM86" s="285"/>
      <c r="AN86" s="285"/>
      <c r="AO86" s="299"/>
      <c r="AP86" s="285"/>
      <c r="AQ86" s="285"/>
      <c r="AR86" s="78"/>
      <c r="AS86" s="78"/>
      <c r="AT86" s="300"/>
      <c r="AU86" s="300"/>
      <c r="AV86" s="78"/>
      <c r="AW86" s="78"/>
      <c r="AX86" s="78"/>
      <c r="AY86" s="78"/>
      <c r="AZ86" s="78"/>
      <c r="BA86" s="78"/>
      <c r="BB86" s="78"/>
      <c r="BC86" s="78"/>
      <c r="BD86" s="78"/>
      <c r="BE86" s="78"/>
      <c r="BF86" s="78"/>
      <c r="BG86" s="78"/>
      <c r="BH86" s="78"/>
      <c r="BI86" s="78"/>
      <c r="BJ86" s="78"/>
      <c r="BK86" s="78"/>
      <c r="BL86" s="78"/>
      <c r="BM86" s="78"/>
      <c r="BN86" s="78"/>
      <c r="BO86" s="78"/>
      <c r="BP86" s="78"/>
    </row>
    <row r="87" spans="1:68" ht="16.5" customHeight="1">
      <c r="A87" s="335"/>
      <c r="B87" s="342" t="s">
        <v>293</v>
      </c>
      <c r="C87" s="143"/>
      <c r="D87" s="143"/>
      <c r="E87" s="143"/>
      <c r="F87" s="143"/>
      <c r="G87" s="265">
        <v>4</v>
      </c>
      <c r="H87" s="265">
        <f t="shared" si="203"/>
        <v>120</v>
      </c>
      <c r="I87" s="255"/>
      <c r="J87" s="255"/>
      <c r="K87" s="255"/>
      <c r="L87" s="255"/>
      <c r="M87" s="255"/>
      <c r="N87" s="143"/>
      <c r="O87" s="143"/>
      <c r="P87" s="143"/>
      <c r="Q87" s="143"/>
      <c r="R87" s="143"/>
      <c r="S87" s="143"/>
      <c r="T87" s="143"/>
      <c r="U87" s="143"/>
      <c r="V87" s="143"/>
      <c r="W87" s="143"/>
      <c r="X87" s="143"/>
      <c r="Y87" s="78"/>
      <c r="Z87" s="78"/>
      <c r="AA87" s="78"/>
      <c r="AB87" s="78"/>
      <c r="AC87" s="78"/>
      <c r="AD87" s="78"/>
      <c r="AE87" s="78"/>
      <c r="AF87" s="78"/>
      <c r="AG87" s="285"/>
      <c r="AH87" s="285"/>
      <c r="AI87" s="299"/>
      <c r="AJ87" s="285"/>
      <c r="AK87" s="285"/>
      <c r="AL87" s="299"/>
      <c r="AM87" s="285"/>
      <c r="AN87" s="285"/>
      <c r="AO87" s="299"/>
      <c r="AP87" s="285"/>
      <c r="AQ87" s="285"/>
      <c r="AR87" s="78"/>
      <c r="AS87" s="78"/>
      <c r="AT87" s="300"/>
      <c r="AU87" s="300"/>
      <c r="AV87" s="78"/>
      <c r="AW87" s="78"/>
      <c r="AX87" s="78"/>
      <c r="AY87" s="78"/>
      <c r="AZ87" s="78"/>
      <c r="BA87" s="78"/>
      <c r="BB87" s="78"/>
      <c r="BC87" s="78"/>
      <c r="BD87" s="78"/>
      <c r="BE87" s="78"/>
      <c r="BF87" s="78"/>
      <c r="BG87" s="78"/>
      <c r="BH87" s="78"/>
      <c r="BI87" s="78"/>
      <c r="BJ87" s="78"/>
      <c r="BK87" s="78"/>
      <c r="BL87" s="78"/>
      <c r="BM87" s="78"/>
      <c r="BN87" s="78"/>
      <c r="BO87" s="78"/>
      <c r="BP87" s="78"/>
    </row>
    <row r="88" spans="1:68" ht="15.75" customHeight="1">
      <c r="A88" s="932" t="s">
        <v>210</v>
      </c>
      <c r="B88" s="886"/>
      <c r="C88" s="886"/>
      <c r="D88" s="886"/>
      <c r="E88" s="886"/>
      <c r="F88" s="887"/>
      <c r="G88" s="245">
        <f t="shared" ref="G88:X88" si="236">G72+G76+G79+G82+G85</f>
        <v>20</v>
      </c>
      <c r="H88" s="245">
        <f t="shared" si="236"/>
        <v>600</v>
      </c>
      <c r="I88" s="245">
        <f t="shared" si="236"/>
        <v>219</v>
      </c>
      <c r="J88" s="245">
        <f t="shared" si="236"/>
        <v>18</v>
      </c>
      <c r="K88" s="245">
        <f t="shared" si="236"/>
        <v>0</v>
      </c>
      <c r="L88" s="245">
        <f t="shared" si="236"/>
        <v>201</v>
      </c>
      <c r="M88" s="245">
        <f t="shared" si="236"/>
        <v>381</v>
      </c>
      <c r="N88" s="245">
        <f t="shared" si="236"/>
        <v>0</v>
      </c>
      <c r="O88" s="245">
        <f t="shared" si="236"/>
        <v>0</v>
      </c>
      <c r="P88" s="245">
        <f t="shared" si="236"/>
        <v>0</v>
      </c>
      <c r="Q88" s="245">
        <f t="shared" si="236"/>
        <v>0</v>
      </c>
      <c r="R88" s="245">
        <f t="shared" si="236"/>
        <v>2</v>
      </c>
      <c r="S88" s="245">
        <f t="shared" si="236"/>
        <v>2</v>
      </c>
      <c r="T88" s="245">
        <f t="shared" si="236"/>
        <v>3</v>
      </c>
      <c r="U88" s="245">
        <f t="shared" si="236"/>
        <v>3</v>
      </c>
      <c r="V88" s="245">
        <f t="shared" si="236"/>
        <v>3</v>
      </c>
      <c r="W88" s="245">
        <f t="shared" si="236"/>
        <v>3</v>
      </c>
      <c r="X88" s="245">
        <f t="shared" si="236"/>
        <v>3</v>
      </c>
      <c r="Y88" s="247">
        <f t="shared" ref="Y88:AC88" si="237">SUM(Y67:Y86)</f>
        <v>0</v>
      </c>
      <c r="Z88" s="246">
        <f t="shared" si="237"/>
        <v>0</v>
      </c>
      <c r="AA88" s="246">
        <f t="shared" si="237"/>
        <v>0</v>
      </c>
      <c r="AB88" s="246">
        <f t="shared" si="237"/>
        <v>0</v>
      </c>
      <c r="AC88" s="246">
        <f t="shared" si="237"/>
        <v>0</v>
      </c>
      <c r="AD88" s="78"/>
      <c r="AE88" s="78"/>
      <c r="AF88" s="78"/>
      <c r="AG88" s="309">
        <f t="shared" ref="AG88:AQ88" si="238">SUMIF(AG67:AG86,FALSE,$G67:$G86)</f>
        <v>0</v>
      </c>
      <c r="AH88" s="309">
        <f t="shared" si="238"/>
        <v>0</v>
      </c>
      <c r="AI88" s="309">
        <f t="shared" si="238"/>
        <v>0</v>
      </c>
      <c r="AJ88" s="309">
        <f t="shared" si="238"/>
        <v>0</v>
      </c>
      <c r="AK88" s="309">
        <f t="shared" si="238"/>
        <v>8</v>
      </c>
      <c r="AL88" s="309">
        <f t="shared" si="238"/>
        <v>0</v>
      </c>
      <c r="AM88" s="309">
        <f t="shared" si="238"/>
        <v>4</v>
      </c>
      <c r="AN88" s="309">
        <f t="shared" si="238"/>
        <v>4</v>
      </c>
      <c r="AO88" s="309">
        <f t="shared" si="238"/>
        <v>0</v>
      </c>
      <c r="AP88" s="309">
        <f t="shared" si="238"/>
        <v>4</v>
      </c>
      <c r="AQ88" s="309">
        <f t="shared" si="238"/>
        <v>4</v>
      </c>
      <c r="AR88" s="302">
        <f>SUM(AG88:AQ88)</f>
        <v>24</v>
      </c>
      <c r="AS88" s="78"/>
      <c r="AT88" s="300"/>
      <c r="AU88" s="300"/>
      <c r="AV88" s="78"/>
      <c r="AW88" s="78"/>
      <c r="AX88" s="78"/>
      <c r="AY88" s="78"/>
      <c r="AZ88" s="78"/>
      <c r="BA88" s="78"/>
      <c r="BB88" s="78"/>
      <c r="BC88" s="78"/>
      <c r="BD88" s="78"/>
      <c r="BE88" s="78"/>
      <c r="BF88" s="78"/>
      <c r="BG88" s="78"/>
      <c r="BH88" s="78"/>
      <c r="BI88" s="78"/>
      <c r="BJ88" s="78"/>
      <c r="BK88" s="78"/>
      <c r="BL88" s="78"/>
      <c r="BM88" s="78"/>
      <c r="BN88" s="78"/>
      <c r="BO88" s="78"/>
      <c r="BP88" s="78"/>
    </row>
    <row r="89" spans="1:68" ht="15.75" customHeight="1">
      <c r="A89" s="942" t="s">
        <v>211</v>
      </c>
      <c r="B89" s="892"/>
      <c r="C89" s="892"/>
      <c r="D89" s="892"/>
      <c r="E89" s="892"/>
      <c r="F89" s="892"/>
      <c r="G89" s="892"/>
      <c r="H89" s="892"/>
      <c r="I89" s="892"/>
      <c r="J89" s="892"/>
      <c r="K89" s="892"/>
      <c r="L89" s="892"/>
      <c r="M89" s="892"/>
      <c r="N89" s="892"/>
      <c r="O89" s="892"/>
      <c r="P89" s="892"/>
      <c r="Q89" s="892"/>
      <c r="R89" s="892"/>
      <c r="S89" s="892"/>
      <c r="T89" s="892"/>
      <c r="U89" s="892"/>
      <c r="V89" s="892"/>
      <c r="W89" s="892"/>
      <c r="X89" s="893"/>
      <c r="Y89" s="78"/>
      <c r="Z89" s="78"/>
      <c r="AA89" s="78"/>
      <c r="AB89" s="78"/>
      <c r="AC89" s="78"/>
      <c r="AD89" s="78"/>
      <c r="AE89" s="78"/>
      <c r="AF89" s="78"/>
      <c r="AG89" s="299"/>
      <c r="AH89" s="299"/>
      <c r="AI89" s="299"/>
      <c r="AJ89" s="299"/>
      <c r="AK89" s="299"/>
      <c r="AL89" s="299"/>
      <c r="AM89" s="299"/>
      <c r="AN89" s="299"/>
      <c r="AO89" s="299"/>
      <c r="AP89" s="299"/>
      <c r="AQ89" s="299"/>
      <c r="AR89" s="78"/>
      <c r="AS89" s="78"/>
      <c r="AT89" s="300"/>
      <c r="AU89" s="300"/>
      <c r="AV89" s="78"/>
      <c r="AW89" s="78"/>
      <c r="AX89" s="78"/>
      <c r="AY89" s="78"/>
      <c r="AZ89" s="78"/>
      <c r="BA89" s="78"/>
      <c r="BB89" s="78"/>
      <c r="BC89" s="78"/>
      <c r="BD89" s="78"/>
      <c r="BE89" s="78"/>
      <c r="BF89" s="78"/>
      <c r="BG89" s="78"/>
      <c r="BH89" s="78"/>
      <c r="BI89" s="78"/>
      <c r="BJ89" s="78"/>
      <c r="BK89" s="78"/>
      <c r="BL89" s="78"/>
      <c r="BM89" s="78"/>
      <c r="BN89" s="78"/>
      <c r="BO89" s="78"/>
      <c r="BP89" s="78"/>
    </row>
    <row r="90" spans="1:68" ht="15.75" customHeight="1">
      <c r="A90" s="945" t="s">
        <v>300</v>
      </c>
      <c r="B90" s="887"/>
      <c r="C90" s="343"/>
      <c r="D90" s="344">
        <v>3</v>
      </c>
      <c r="E90" s="344"/>
      <c r="F90" s="345"/>
      <c r="G90" s="346">
        <v>4</v>
      </c>
      <c r="H90" s="347">
        <f t="shared" ref="H90:H121" si="239">G90*30</f>
        <v>120</v>
      </c>
      <c r="I90" s="344"/>
      <c r="J90" s="344"/>
      <c r="K90" s="344"/>
      <c r="L90" s="344"/>
      <c r="M90" s="344"/>
      <c r="N90" s="344"/>
      <c r="O90" s="344"/>
      <c r="P90" s="344"/>
      <c r="Q90" s="344">
        <v>4</v>
      </c>
      <c r="R90" s="344"/>
      <c r="S90" s="344"/>
      <c r="T90" s="344"/>
      <c r="U90" s="344"/>
      <c r="V90" s="344"/>
      <c r="W90" s="344"/>
      <c r="X90" s="344"/>
      <c r="Y90" s="78"/>
      <c r="Z90" s="78"/>
      <c r="AA90" s="78"/>
      <c r="AB90" s="78"/>
      <c r="AC90" s="78"/>
      <c r="AD90" s="78"/>
      <c r="AE90" s="78"/>
      <c r="AF90" s="78"/>
      <c r="AG90" s="299"/>
      <c r="AH90" s="299"/>
      <c r="AI90" s="299"/>
      <c r="AJ90" s="299"/>
      <c r="AK90" s="299"/>
      <c r="AL90" s="299"/>
      <c r="AM90" s="299"/>
      <c r="AN90" s="299"/>
      <c r="AO90" s="299"/>
      <c r="AP90" s="299"/>
      <c r="AQ90" s="299"/>
      <c r="AR90" s="78"/>
      <c r="AS90" s="78"/>
      <c r="AT90" s="301">
        <f t="shared" ref="AT90:AT120" si="240">I90/H90</f>
        <v>0</v>
      </c>
      <c r="AU90" s="300"/>
      <c r="AV90" s="78"/>
      <c r="AW90" s="78"/>
      <c r="AX90" s="78"/>
      <c r="AY90" s="78"/>
      <c r="AZ90" s="78"/>
      <c r="BA90" s="78"/>
      <c r="BB90" s="78"/>
      <c r="BC90" s="78"/>
      <c r="BD90" s="78"/>
      <c r="BE90" s="78"/>
      <c r="BF90" s="78"/>
      <c r="BG90" s="78"/>
      <c r="BH90" s="78"/>
      <c r="BI90" s="78"/>
      <c r="BJ90" s="78"/>
      <c r="BK90" s="78"/>
      <c r="BL90" s="78"/>
      <c r="BM90" s="78"/>
      <c r="BN90" s="78"/>
      <c r="BO90" s="78"/>
      <c r="BP90" s="78"/>
    </row>
    <row r="91" spans="1:68" ht="15.75" customHeight="1">
      <c r="A91" s="944" t="s">
        <v>301</v>
      </c>
      <c r="B91" s="893"/>
      <c r="C91" s="348"/>
      <c r="D91" s="349" t="s">
        <v>302</v>
      </c>
      <c r="E91" s="349"/>
      <c r="F91" s="322"/>
      <c r="G91" s="350">
        <v>8</v>
      </c>
      <c r="H91" s="351">
        <f t="shared" si="239"/>
        <v>240</v>
      </c>
      <c r="I91" s="352"/>
      <c r="J91" s="352"/>
      <c r="K91" s="352"/>
      <c r="L91" s="352"/>
      <c r="M91" s="352"/>
      <c r="N91" s="352"/>
      <c r="O91" s="352"/>
      <c r="P91" s="352"/>
      <c r="Q91" s="352"/>
      <c r="R91" s="352">
        <v>6</v>
      </c>
      <c r="S91" s="352">
        <v>6</v>
      </c>
      <c r="T91" s="352"/>
      <c r="U91" s="352"/>
      <c r="V91" s="352"/>
      <c r="W91" s="352"/>
      <c r="X91" s="352"/>
      <c r="Y91" s="78"/>
      <c r="Z91" s="78"/>
      <c r="AA91" s="78"/>
      <c r="AB91" s="78"/>
      <c r="AC91" s="78"/>
      <c r="AD91" s="78"/>
      <c r="AE91" s="78"/>
      <c r="AF91" s="78"/>
      <c r="AG91" s="299"/>
      <c r="AH91" s="299"/>
      <c r="AI91" s="299"/>
      <c r="AJ91" s="299"/>
      <c r="AK91" s="299"/>
      <c r="AL91" s="299"/>
      <c r="AM91" s="299"/>
      <c r="AN91" s="299"/>
      <c r="AO91" s="299"/>
      <c r="AP91" s="299"/>
      <c r="AQ91" s="299"/>
      <c r="AR91" s="78"/>
      <c r="AS91" s="78"/>
      <c r="AT91" s="301">
        <f t="shared" si="240"/>
        <v>0</v>
      </c>
      <c r="AU91" s="300"/>
      <c r="AV91" s="78"/>
      <c r="AW91" s="78"/>
      <c r="AX91" s="78"/>
      <c r="AY91" s="78"/>
      <c r="AZ91" s="78"/>
      <c r="BA91" s="78"/>
      <c r="BB91" s="78"/>
      <c r="BC91" s="78"/>
      <c r="BD91" s="78"/>
      <c r="BE91" s="78"/>
      <c r="BF91" s="78"/>
      <c r="BG91" s="78"/>
      <c r="BH91" s="78"/>
      <c r="BI91" s="78"/>
      <c r="BJ91" s="78"/>
      <c r="BK91" s="78"/>
      <c r="BL91" s="78"/>
      <c r="BM91" s="78"/>
      <c r="BN91" s="78"/>
      <c r="BO91" s="78"/>
      <c r="BP91" s="78"/>
    </row>
    <row r="92" spans="1:68" ht="15.75" customHeight="1">
      <c r="A92" s="947" t="s">
        <v>289</v>
      </c>
      <c r="B92" s="948"/>
      <c r="C92" s="320"/>
      <c r="D92" s="349">
        <v>5</v>
      </c>
      <c r="E92" s="349"/>
      <c r="F92" s="322"/>
      <c r="G92" s="350">
        <v>4</v>
      </c>
      <c r="H92" s="351">
        <f t="shared" si="239"/>
        <v>120</v>
      </c>
      <c r="I92" s="352"/>
      <c r="J92" s="352"/>
      <c r="K92" s="352"/>
      <c r="L92" s="352"/>
      <c r="M92" s="352"/>
      <c r="N92" s="352"/>
      <c r="O92" s="352"/>
      <c r="P92" s="352"/>
      <c r="Q92" s="352"/>
      <c r="R92" s="352"/>
      <c r="S92" s="352"/>
      <c r="T92" s="352">
        <v>3</v>
      </c>
      <c r="U92" s="352"/>
      <c r="V92" s="352"/>
      <c r="W92" s="352"/>
      <c r="X92" s="352"/>
      <c r="Y92" s="78"/>
      <c r="Z92" s="78"/>
      <c r="AA92" s="78"/>
      <c r="AB92" s="78"/>
      <c r="AC92" s="78"/>
      <c r="AD92" s="78"/>
      <c r="AE92" s="78"/>
      <c r="AF92" s="78"/>
      <c r="AG92" s="299"/>
      <c r="AH92" s="299"/>
      <c r="AI92" s="299"/>
      <c r="AJ92" s="299"/>
      <c r="AK92" s="299"/>
      <c r="AL92" s="299"/>
      <c r="AM92" s="299"/>
      <c r="AN92" s="299"/>
      <c r="AO92" s="299"/>
      <c r="AP92" s="299"/>
      <c r="AQ92" s="299"/>
      <c r="AR92" s="78"/>
      <c r="AS92" s="78"/>
      <c r="AT92" s="301">
        <f t="shared" si="240"/>
        <v>0</v>
      </c>
      <c r="AU92" s="300"/>
      <c r="AV92" s="78"/>
      <c r="AW92" s="78"/>
      <c r="AX92" s="78"/>
      <c r="AY92" s="78"/>
      <c r="AZ92" s="78"/>
      <c r="BA92" s="78"/>
      <c r="BB92" s="78"/>
      <c r="BC92" s="78"/>
      <c r="BD92" s="78"/>
      <c r="BE92" s="78"/>
      <c r="BF92" s="78"/>
      <c r="BG92" s="78"/>
      <c r="BH92" s="78"/>
      <c r="BI92" s="78"/>
      <c r="BJ92" s="78"/>
      <c r="BK92" s="78"/>
      <c r="BL92" s="78"/>
      <c r="BM92" s="78"/>
      <c r="BN92" s="78"/>
      <c r="BO92" s="78"/>
      <c r="BP92" s="78"/>
    </row>
    <row r="93" spans="1:68" ht="15.75" customHeight="1">
      <c r="A93" s="944" t="s">
        <v>303</v>
      </c>
      <c r="B93" s="893"/>
      <c r="C93" s="320"/>
      <c r="D93" s="349" t="s">
        <v>304</v>
      </c>
      <c r="E93" s="349"/>
      <c r="F93" s="322"/>
      <c r="G93" s="350">
        <v>8</v>
      </c>
      <c r="H93" s="351">
        <f t="shared" si="239"/>
        <v>240</v>
      </c>
      <c r="I93" s="352"/>
      <c r="J93" s="352"/>
      <c r="K93" s="352"/>
      <c r="L93" s="352"/>
      <c r="M93" s="352"/>
      <c r="N93" s="352"/>
      <c r="O93" s="352"/>
      <c r="P93" s="352"/>
      <c r="Q93" s="352"/>
      <c r="R93" s="352"/>
      <c r="S93" s="352"/>
      <c r="T93" s="352"/>
      <c r="U93" s="352">
        <v>6</v>
      </c>
      <c r="V93" s="352">
        <v>6</v>
      </c>
      <c r="W93" s="352"/>
      <c r="X93" s="352"/>
      <c r="Y93" s="78"/>
      <c r="Z93" s="78"/>
      <c r="AA93" s="78"/>
      <c r="AB93" s="78"/>
      <c r="AC93" s="78"/>
      <c r="AD93" s="78"/>
      <c r="AE93" s="78"/>
      <c r="AF93" s="78"/>
      <c r="AG93" s="299"/>
      <c r="AH93" s="299"/>
      <c r="AI93" s="299"/>
      <c r="AJ93" s="299"/>
      <c r="AK93" s="299"/>
      <c r="AL93" s="299"/>
      <c r="AM93" s="299"/>
      <c r="AN93" s="299"/>
      <c r="AO93" s="299"/>
      <c r="AP93" s="299"/>
      <c r="AQ93" s="299"/>
      <c r="AR93" s="78"/>
      <c r="AS93" s="78"/>
      <c r="AT93" s="301">
        <f t="shared" si="240"/>
        <v>0</v>
      </c>
      <c r="AU93" s="300"/>
      <c r="AV93" s="78"/>
      <c r="AW93" s="78"/>
      <c r="AX93" s="78"/>
      <c r="AY93" s="78"/>
      <c r="AZ93" s="78"/>
      <c r="BA93" s="78"/>
      <c r="BB93" s="78"/>
      <c r="BC93" s="78"/>
      <c r="BD93" s="78"/>
      <c r="BE93" s="78"/>
      <c r="BF93" s="78"/>
      <c r="BG93" s="78"/>
      <c r="BH93" s="78"/>
      <c r="BI93" s="78"/>
      <c r="BJ93" s="78"/>
      <c r="BK93" s="78"/>
      <c r="BL93" s="78"/>
      <c r="BM93" s="78"/>
      <c r="BN93" s="78"/>
      <c r="BO93" s="78"/>
      <c r="BP93" s="78"/>
    </row>
    <row r="94" spans="1:68" ht="15.75" customHeight="1">
      <c r="A94" s="944" t="s">
        <v>305</v>
      </c>
      <c r="B94" s="893"/>
      <c r="C94" s="320"/>
      <c r="D94" s="349" t="s">
        <v>306</v>
      </c>
      <c r="E94" s="349"/>
      <c r="F94" s="322"/>
      <c r="G94" s="350">
        <v>8</v>
      </c>
      <c r="H94" s="351">
        <f t="shared" si="239"/>
        <v>240</v>
      </c>
      <c r="I94" s="352"/>
      <c r="J94" s="352"/>
      <c r="K94" s="352"/>
      <c r="L94" s="352"/>
      <c r="M94" s="352"/>
      <c r="N94" s="352"/>
      <c r="O94" s="352"/>
      <c r="P94" s="352"/>
      <c r="Q94" s="352"/>
      <c r="R94" s="352"/>
      <c r="S94" s="352"/>
      <c r="T94" s="352"/>
      <c r="U94" s="352"/>
      <c r="V94" s="352"/>
      <c r="W94" s="352">
        <v>8</v>
      </c>
      <c r="X94" s="352"/>
      <c r="Y94" s="78"/>
      <c r="Z94" s="78"/>
      <c r="AA94" s="78"/>
      <c r="AB94" s="78"/>
      <c r="AC94" s="78"/>
      <c r="AD94" s="78"/>
      <c r="AE94" s="78"/>
      <c r="AF94" s="78"/>
      <c r="AG94" s="299"/>
      <c r="AH94" s="299"/>
      <c r="AI94" s="299"/>
      <c r="AJ94" s="299"/>
      <c r="AK94" s="299"/>
      <c r="AL94" s="299"/>
      <c r="AM94" s="299"/>
      <c r="AN94" s="299"/>
      <c r="AO94" s="299"/>
      <c r="AP94" s="299"/>
      <c r="AQ94" s="299"/>
      <c r="AR94" s="78"/>
      <c r="AS94" s="78"/>
      <c r="AT94" s="301">
        <f t="shared" si="240"/>
        <v>0</v>
      </c>
      <c r="AU94" s="300"/>
      <c r="AV94" s="78"/>
      <c r="AW94" s="78"/>
      <c r="AX94" s="78"/>
      <c r="AY94" s="78"/>
      <c r="AZ94" s="78"/>
      <c r="BA94" s="78"/>
      <c r="BB94" s="78"/>
      <c r="BC94" s="78"/>
      <c r="BD94" s="78"/>
      <c r="BE94" s="78"/>
      <c r="BF94" s="78"/>
      <c r="BG94" s="78"/>
      <c r="BH94" s="78"/>
      <c r="BI94" s="78"/>
      <c r="BJ94" s="78"/>
      <c r="BK94" s="78"/>
      <c r="BL94" s="78"/>
      <c r="BM94" s="78"/>
      <c r="BN94" s="78"/>
      <c r="BO94" s="78"/>
      <c r="BP94" s="78"/>
    </row>
    <row r="95" spans="1:68" ht="15.75" customHeight="1">
      <c r="A95" s="945" t="s">
        <v>307</v>
      </c>
      <c r="B95" s="887"/>
      <c r="C95" s="320"/>
      <c r="D95" s="349" t="s">
        <v>308</v>
      </c>
      <c r="E95" s="349"/>
      <c r="F95" s="322"/>
      <c r="G95" s="350">
        <v>8</v>
      </c>
      <c r="H95" s="351">
        <f t="shared" si="239"/>
        <v>240</v>
      </c>
      <c r="I95" s="352"/>
      <c r="J95" s="352"/>
      <c r="K95" s="352"/>
      <c r="L95" s="352"/>
      <c r="M95" s="352"/>
      <c r="N95" s="352"/>
      <c r="O95" s="352"/>
      <c r="P95" s="352"/>
      <c r="Q95" s="352"/>
      <c r="R95" s="352"/>
      <c r="S95" s="352"/>
      <c r="T95" s="352"/>
      <c r="U95" s="352"/>
      <c r="V95" s="352"/>
      <c r="W95" s="352"/>
      <c r="X95" s="352">
        <v>8</v>
      </c>
      <c r="Y95" s="78"/>
      <c r="Z95" s="78"/>
      <c r="AA95" s="78"/>
      <c r="AB95" s="78"/>
      <c r="AC95" s="78"/>
      <c r="AD95" s="78"/>
      <c r="AE95" s="78"/>
      <c r="AF95" s="78"/>
      <c r="AG95" s="299"/>
      <c r="AH95" s="299"/>
      <c r="AI95" s="299"/>
      <c r="AJ95" s="299"/>
      <c r="AK95" s="299"/>
      <c r="AL95" s="299"/>
      <c r="AM95" s="299"/>
      <c r="AN95" s="299"/>
      <c r="AO95" s="299"/>
      <c r="AP95" s="299"/>
      <c r="AQ95" s="299"/>
      <c r="AR95" s="78"/>
      <c r="AS95" s="78"/>
      <c r="AT95" s="301">
        <f t="shared" si="240"/>
        <v>0</v>
      </c>
      <c r="AU95" s="300"/>
      <c r="AV95" s="78"/>
      <c r="AW95" s="78"/>
      <c r="AX95" s="78"/>
      <c r="AY95" s="78"/>
      <c r="AZ95" s="78"/>
      <c r="BA95" s="78"/>
      <c r="BB95" s="78"/>
      <c r="BC95" s="78"/>
      <c r="BD95" s="78"/>
      <c r="BE95" s="78"/>
      <c r="BF95" s="78"/>
      <c r="BG95" s="78"/>
      <c r="BH95" s="78"/>
      <c r="BI95" s="78"/>
      <c r="BJ95" s="78"/>
      <c r="BK95" s="78"/>
      <c r="BL95" s="78"/>
      <c r="BM95" s="78"/>
      <c r="BN95" s="78"/>
      <c r="BO95" s="78"/>
      <c r="BP95" s="78"/>
    </row>
    <row r="96" spans="1:68" ht="15.75" customHeight="1">
      <c r="A96" s="353" t="s">
        <v>212</v>
      </c>
      <c r="B96" s="354" t="s">
        <v>122</v>
      </c>
      <c r="C96" s="224"/>
      <c r="D96" s="225">
        <v>3</v>
      </c>
      <c r="E96" s="225"/>
      <c r="F96" s="226"/>
      <c r="G96" s="227">
        <v>4</v>
      </c>
      <c r="H96" s="227">
        <f t="shared" si="239"/>
        <v>120</v>
      </c>
      <c r="I96" s="228">
        <f t="shared" ref="I96:I97" si="241">J96+K96+L96</f>
        <v>60</v>
      </c>
      <c r="J96" s="229">
        <v>30</v>
      </c>
      <c r="K96" s="229"/>
      <c r="L96" s="229">
        <v>30</v>
      </c>
      <c r="M96" s="230">
        <f t="shared" ref="M96:M97" si="242">H96-I96</f>
        <v>60</v>
      </c>
      <c r="N96" s="224"/>
      <c r="O96" s="231"/>
      <c r="P96" s="226"/>
      <c r="Q96" s="224">
        <v>4</v>
      </c>
      <c r="R96" s="231"/>
      <c r="S96" s="226"/>
      <c r="T96" s="224"/>
      <c r="U96" s="231"/>
      <c r="V96" s="226"/>
      <c r="W96" s="224"/>
      <c r="X96" s="226"/>
      <c r="Y96" s="78"/>
      <c r="Z96" s="78"/>
      <c r="AA96" s="78"/>
      <c r="AB96" s="78"/>
      <c r="AC96" s="78"/>
      <c r="AD96" s="78"/>
      <c r="AE96" s="27" t="s">
        <v>71</v>
      </c>
      <c r="AF96" s="302">
        <f>AG119+AH119</f>
        <v>2</v>
      </c>
      <c r="AG96" s="285" t="b">
        <f t="shared" ref="AG96:AH96" si="243">ISBLANK(N96)</f>
        <v>1</v>
      </c>
      <c r="AH96" s="285" t="b">
        <f t="shared" si="243"/>
        <v>1</v>
      </c>
      <c r="AI96" s="299"/>
      <c r="AJ96" s="285" t="b">
        <f t="shared" ref="AJ96:AK96" si="244">ISBLANK(Q96)</f>
        <v>0</v>
      </c>
      <c r="AK96" s="285" t="b">
        <f t="shared" si="244"/>
        <v>1</v>
      </c>
      <c r="AL96" s="299"/>
      <c r="AM96" s="285" t="b">
        <f t="shared" ref="AM96:AN96" si="245">ISBLANK(T96)</f>
        <v>1</v>
      </c>
      <c r="AN96" s="285" t="b">
        <f t="shared" si="245"/>
        <v>1</v>
      </c>
      <c r="AO96" s="299"/>
      <c r="AP96" s="285" t="b">
        <f t="shared" ref="AP96:AQ96" si="246">ISBLANK(W96)</f>
        <v>1</v>
      </c>
      <c r="AQ96" s="285" t="b">
        <f t="shared" si="246"/>
        <v>1</v>
      </c>
      <c r="AR96" s="78"/>
      <c r="AS96" s="78"/>
      <c r="AT96" s="301">
        <f t="shared" si="240"/>
        <v>0.5</v>
      </c>
      <c r="AU96" s="300" t="s">
        <v>309</v>
      </c>
      <c r="AV96" s="78"/>
      <c r="AW96" s="78"/>
      <c r="AX96" s="78"/>
      <c r="AY96" s="78"/>
      <c r="AZ96" s="78"/>
      <c r="BA96" s="78"/>
      <c r="BB96" s="78"/>
      <c r="BC96" s="78"/>
      <c r="BD96" s="78"/>
      <c r="BE96" s="78"/>
      <c r="BF96" s="78"/>
      <c r="BG96" s="78"/>
      <c r="BH96" s="78"/>
      <c r="BI96" s="78"/>
      <c r="BJ96" s="78"/>
      <c r="BK96" s="78"/>
      <c r="BL96" s="78"/>
      <c r="BM96" s="78"/>
      <c r="BN96" s="78"/>
      <c r="BO96" s="78"/>
      <c r="BP96" s="78"/>
    </row>
    <row r="97" spans="1:68" ht="16.5" customHeight="1">
      <c r="A97" s="353" t="s">
        <v>215</v>
      </c>
      <c r="B97" s="355" t="s">
        <v>153</v>
      </c>
      <c r="C97" s="217"/>
      <c r="D97" s="218">
        <v>3</v>
      </c>
      <c r="E97" s="218"/>
      <c r="F97" s="219"/>
      <c r="G97" s="220">
        <v>4</v>
      </c>
      <c r="H97" s="220">
        <f t="shared" si="239"/>
        <v>120</v>
      </c>
      <c r="I97" s="186">
        <f t="shared" si="241"/>
        <v>60</v>
      </c>
      <c r="J97" s="187">
        <v>30</v>
      </c>
      <c r="K97" s="187"/>
      <c r="L97" s="187">
        <v>30</v>
      </c>
      <c r="M97" s="221">
        <f t="shared" si="242"/>
        <v>60</v>
      </c>
      <c r="N97" s="217"/>
      <c r="O97" s="222"/>
      <c r="P97" s="219"/>
      <c r="Q97" s="217">
        <v>4</v>
      </c>
      <c r="R97" s="231"/>
      <c r="S97" s="226"/>
      <c r="T97" s="80"/>
      <c r="U97" s="81"/>
      <c r="V97" s="82"/>
      <c r="W97" s="80"/>
      <c r="X97" s="82"/>
      <c r="Y97" s="78"/>
      <c r="Z97" s="78"/>
      <c r="AA97" s="78"/>
      <c r="AB97" s="78"/>
      <c r="AC97" s="78"/>
      <c r="AD97" s="78"/>
      <c r="AE97" s="27" t="s">
        <v>72</v>
      </c>
      <c r="AF97" s="302">
        <f>AJ119+AK119</f>
        <v>2</v>
      </c>
      <c r="AG97" s="285"/>
      <c r="AH97" s="285"/>
      <c r="AI97" s="299"/>
      <c r="AJ97" s="285"/>
      <c r="AK97" s="285"/>
      <c r="AL97" s="299"/>
      <c r="AM97" s="285"/>
      <c r="AN97" s="285"/>
      <c r="AO97" s="299"/>
      <c r="AP97" s="285"/>
      <c r="AQ97" s="285"/>
      <c r="AR97" s="78"/>
      <c r="AS97" s="78"/>
      <c r="AT97" s="301">
        <f t="shared" si="240"/>
        <v>0.5</v>
      </c>
      <c r="AU97" s="300" t="s">
        <v>310</v>
      </c>
      <c r="AV97" s="78"/>
      <c r="AW97" s="78"/>
      <c r="AX97" s="78"/>
      <c r="AY97" s="78"/>
      <c r="AZ97" s="78"/>
      <c r="BA97" s="78"/>
      <c r="BB97" s="78"/>
      <c r="BC97" s="78"/>
      <c r="BD97" s="78"/>
      <c r="BE97" s="78"/>
      <c r="BF97" s="78"/>
      <c r="BG97" s="78"/>
      <c r="BH97" s="78"/>
      <c r="BI97" s="78"/>
      <c r="BJ97" s="78"/>
      <c r="BK97" s="78"/>
      <c r="BL97" s="78"/>
      <c r="BM97" s="78"/>
      <c r="BN97" s="78"/>
      <c r="BO97" s="78"/>
      <c r="BP97" s="78"/>
    </row>
    <row r="98" spans="1:68" ht="16.5" customHeight="1">
      <c r="A98" s="353"/>
      <c r="B98" s="223" t="s">
        <v>293</v>
      </c>
      <c r="C98" s="250"/>
      <c r="D98" s="225"/>
      <c r="E98" s="225"/>
      <c r="F98" s="356"/>
      <c r="G98" s="227">
        <v>4</v>
      </c>
      <c r="H98" s="357">
        <f t="shared" si="239"/>
        <v>120</v>
      </c>
      <c r="I98" s="186"/>
      <c r="J98" s="187"/>
      <c r="K98" s="187"/>
      <c r="L98" s="187"/>
      <c r="M98" s="221"/>
      <c r="N98" s="250"/>
      <c r="O98" s="231"/>
      <c r="P98" s="226"/>
      <c r="Q98" s="224"/>
      <c r="R98" s="231"/>
      <c r="S98" s="226"/>
      <c r="T98" s="224"/>
      <c r="U98" s="231"/>
      <c r="V98" s="226"/>
      <c r="W98" s="224"/>
      <c r="X98" s="226"/>
      <c r="Y98" s="78"/>
      <c r="Z98" s="78"/>
      <c r="AA98" s="78"/>
      <c r="AB98" s="78"/>
      <c r="AC98" s="78"/>
      <c r="AD98" s="78"/>
      <c r="AE98" s="27"/>
      <c r="AF98" s="302"/>
      <c r="AG98" s="285"/>
      <c r="AH98" s="285"/>
      <c r="AI98" s="299"/>
      <c r="AJ98" s="285"/>
      <c r="AK98" s="285"/>
      <c r="AL98" s="299"/>
      <c r="AM98" s="285"/>
      <c r="AN98" s="285"/>
      <c r="AO98" s="299"/>
      <c r="AP98" s="285"/>
      <c r="AQ98" s="285"/>
      <c r="AR98" s="78"/>
      <c r="AS98" s="78"/>
      <c r="AT98" s="301">
        <f t="shared" si="240"/>
        <v>0</v>
      </c>
      <c r="AU98" s="300"/>
      <c r="AV98" s="78"/>
      <c r="AW98" s="78"/>
      <c r="AX98" s="78"/>
      <c r="AY98" s="78"/>
      <c r="AZ98" s="78"/>
      <c r="BA98" s="78"/>
      <c r="BB98" s="78"/>
      <c r="BC98" s="78"/>
      <c r="BD98" s="78"/>
      <c r="BE98" s="78"/>
      <c r="BF98" s="78"/>
      <c r="BG98" s="78"/>
      <c r="BH98" s="78"/>
      <c r="BI98" s="78"/>
      <c r="BJ98" s="78"/>
      <c r="BK98" s="78"/>
      <c r="BL98" s="78"/>
      <c r="BM98" s="78"/>
      <c r="BN98" s="78"/>
      <c r="BO98" s="78"/>
      <c r="BP98" s="78"/>
    </row>
    <row r="99" spans="1:68" ht="15.75" customHeight="1">
      <c r="A99" s="353" t="s">
        <v>218</v>
      </c>
      <c r="B99" s="232" t="s">
        <v>132</v>
      </c>
      <c r="C99" s="143"/>
      <c r="D99" s="143">
        <v>4</v>
      </c>
      <c r="E99" s="143"/>
      <c r="F99" s="143"/>
      <c r="G99" s="227">
        <v>4</v>
      </c>
      <c r="H99" s="248">
        <f t="shared" si="239"/>
        <v>120</v>
      </c>
      <c r="I99" s="217">
        <f t="shared" ref="I99:I102" si="247">J99+L99+K99</f>
        <v>54</v>
      </c>
      <c r="J99" s="218">
        <v>36</v>
      </c>
      <c r="K99" s="218"/>
      <c r="L99" s="218">
        <v>18</v>
      </c>
      <c r="M99" s="249">
        <f t="shared" ref="M99:M102" si="248">H99-I99</f>
        <v>66</v>
      </c>
      <c r="N99" s="250"/>
      <c r="O99" s="231"/>
      <c r="P99" s="226"/>
      <c r="Q99" s="224"/>
      <c r="R99" s="231">
        <v>3</v>
      </c>
      <c r="S99" s="226">
        <v>3</v>
      </c>
      <c r="T99" s="224"/>
      <c r="U99" s="231"/>
      <c r="V99" s="226"/>
      <c r="W99" s="224"/>
      <c r="X99" s="226"/>
      <c r="Y99" s="78"/>
      <c r="Z99" s="78"/>
      <c r="AA99" s="78"/>
      <c r="AB99" s="78"/>
      <c r="AC99" s="78"/>
      <c r="AD99" s="78"/>
      <c r="AE99" s="27" t="s">
        <v>71</v>
      </c>
      <c r="AF99" s="302">
        <f>AG122+AH122</f>
        <v>0</v>
      </c>
      <c r="AG99" s="285" t="b">
        <f t="shared" ref="AG99:AH99" si="249">ISBLANK(N99)</f>
        <v>1</v>
      </c>
      <c r="AH99" s="285" t="b">
        <f t="shared" si="249"/>
        <v>1</v>
      </c>
      <c r="AI99" s="299"/>
      <c r="AJ99" s="285" t="b">
        <f t="shared" ref="AJ99:AK99" si="250">ISBLANK(Q99)</f>
        <v>1</v>
      </c>
      <c r="AK99" s="285" t="b">
        <f t="shared" si="250"/>
        <v>0</v>
      </c>
      <c r="AL99" s="299"/>
      <c r="AM99" s="285" t="b">
        <f t="shared" ref="AM99:AN99" si="251">ISBLANK(T99)</f>
        <v>1</v>
      </c>
      <c r="AN99" s="285" t="b">
        <f t="shared" si="251"/>
        <v>1</v>
      </c>
      <c r="AO99" s="299"/>
      <c r="AP99" s="285" t="b">
        <f t="shared" ref="AP99:AQ99" si="252">ISBLANK(W99)</f>
        <v>1</v>
      </c>
      <c r="AQ99" s="285" t="b">
        <f t="shared" si="252"/>
        <v>1</v>
      </c>
      <c r="AR99" s="78"/>
      <c r="AS99" s="78"/>
      <c r="AT99" s="301">
        <f t="shared" si="240"/>
        <v>0.45</v>
      </c>
      <c r="AU99" s="300"/>
      <c r="AV99" s="78"/>
      <c r="AW99" s="78"/>
      <c r="AX99" s="78"/>
      <c r="AY99" s="78"/>
      <c r="AZ99" s="78"/>
      <c r="BA99" s="78"/>
      <c r="BB99" s="78"/>
      <c r="BC99" s="78"/>
      <c r="BD99" s="78"/>
      <c r="BE99" s="78"/>
      <c r="BF99" s="78"/>
      <c r="BG99" s="78"/>
      <c r="BH99" s="78"/>
      <c r="BI99" s="78"/>
      <c r="BJ99" s="78"/>
      <c r="BK99" s="78"/>
      <c r="BL99" s="78"/>
      <c r="BM99" s="78"/>
      <c r="BN99" s="78"/>
      <c r="BO99" s="78"/>
      <c r="BP99" s="78"/>
    </row>
    <row r="100" spans="1:68" ht="16.5" customHeight="1">
      <c r="A100" s="353" t="s">
        <v>221</v>
      </c>
      <c r="B100" s="232" t="s">
        <v>214</v>
      </c>
      <c r="C100" s="143"/>
      <c r="D100" s="143">
        <v>4</v>
      </c>
      <c r="E100" s="143"/>
      <c r="F100" s="143"/>
      <c r="G100" s="227">
        <v>4</v>
      </c>
      <c r="H100" s="248">
        <f t="shared" si="239"/>
        <v>120</v>
      </c>
      <c r="I100" s="217">
        <f t="shared" si="247"/>
        <v>54</v>
      </c>
      <c r="J100" s="218">
        <v>36</v>
      </c>
      <c r="K100" s="218"/>
      <c r="L100" s="218">
        <v>18</v>
      </c>
      <c r="M100" s="249">
        <f t="shared" si="248"/>
        <v>66</v>
      </c>
      <c r="N100" s="250"/>
      <c r="O100" s="231"/>
      <c r="P100" s="226"/>
      <c r="Q100" s="224"/>
      <c r="R100" s="231">
        <v>3</v>
      </c>
      <c r="S100" s="226">
        <v>3</v>
      </c>
      <c r="T100" s="80"/>
      <c r="U100" s="81"/>
      <c r="V100" s="82"/>
      <c r="W100" s="80"/>
      <c r="X100" s="82"/>
      <c r="Y100" s="78"/>
      <c r="Z100" s="78"/>
      <c r="AA100" s="78"/>
      <c r="AB100" s="78"/>
      <c r="AC100" s="78"/>
      <c r="AD100" s="78"/>
      <c r="AE100" s="27" t="s">
        <v>72</v>
      </c>
      <c r="AF100" s="302">
        <f>AJ122+AK122</f>
        <v>12</v>
      </c>
      <c r="AG100" s="285"/>
      <c r="AH100" s="285"/>
      <c r="AI100" s="299"/>
      <c r="AJ100" s="285"/>
      <c r="AK100" s="285"/>
      <c r="AL100" s="299"/>
      <c r="AM100" s="285"/>
      <c r="AN100" s="285"/>
      <c r="AO100" s="299"/>
      <c r="AP100" s="285"/>
      <c r="AQ100" s="285"/>
      <c r="AR100" s="78"/>
      <c r="AS100" s="78"/>
      <c r="AT100" s="301">
        <f t="shared" si="240"/>
        <v>0.45</v>
      </c>
      <c r="AU100" s="300"/>
      <c r="AV100" s="78"/>
      <c r="AW100" s="78"/>
      <c r="AX100" s="78"/>
      <c r="AY100" s="78"/>
      <c r="AZ100" s="78"/>
      <c r="BA100" s="78"/>
      <c r="BB100" s="78"/>
      <c r="BC100" s="78"/>
      <c r="BD100" s="78"/>
      <c r="BE100" s="78"/>
      <c r="BF100" s="78"/>
      <c r="BG100" s="78"/>
      <c r="BH100" s="78"/>
      <c r="BI100" s="78"/>
      <c r="BJ100" s="78"/>
      <c r="BK100" s="78"/>
      <c r="BL100" s="78"/>
      <c r="BM100" s="78"/>
      <c r="BN100" s="78"/>
      <c r="BO100" s="78"/>
      <c r="BP100" s="78"/>
    </row>
    <row r="101" spans="1:68" ht="15.75" customHeight="1">
      <c r="A101" s="353" t="s">
        <v>224</v>
      </c>
      <c r="B101" s="232" t="s">
        <v>146</v>
      </c>
      <c r="C101" s="251"/>
      <c r="D101" s="140" t="s">
        <v>260</v>
      </c>
      <c r="E101" s="252"/>
      <c r="F101" s="144"/>
      <c r="G101" s="233">
        <v>4</v>
      </c>
      <c r="H101" s="258">
        <f t="shared" si="239"/>
        <v>120</v>
      </c>
      <c r="I101" s="139">
        <f t="shared" si="247"/>
        <v>54</v>
      </c>
      <c r="J101" s="259">
        <v>18</v>
      </c>
      <c r="K101" s="143"/>
      <c r="L101" s="143">
        <v>36</v>
      </c>
      <c r="M101" s="260">
        <f t="shared" si="248"/>
        <v>66</v>
      </c>
      <c r="N101" s="25"/>
      <c r="O101" s="58"/>
      <c r="P101" s="23"/>
      <c r="Q101" s="21"/>
      <c r="R101" s="58">
        <v>3</v>
      </c>
      <c r="S101" s="23">
        <v>3</v>
      </c>
      <c r="T101" s="21"/>
      <c r="U101" s="58"/>
      <c r="V101" s="23"/>
      <c r="W101" s="21"/>
      <c r="X101" s="82"/>
      <c r="Y101" s="78"/>
      <c r="Z101" s="78"/>
      <c r="AA101" s="78"/>
      <c r="AB101" s="78"/>
      <c r="AC101" s="78"/>
      <c r="AD101" s="78"/>
      <c r="AE101" s="78"/>
      <c r="AF101" s="302" t="str">
        <f ca="1">SUM(AF99:AF108)</f>
        <v>#REF!</v>
      </c>
      <c r="AG101" s="285" t="b">
        <f t="shared" ref="AG101:AH101" si="253">ISBLANK(N101)</f>
        <v>1</v>
      </c>
      <c r="AH101" s="285" t="b">
        <f t="shared" si="253"/>
        <v>1</v>
      </c>
      <c r="AI101" s="299"/>
      <c r="AJ101" s="285" t="b">
        <f t="shared" ref="AJ101:AK101" si="254">ISBLANK(Q101)</f>
        <v>1</v>
      </c>
      <c r="AK101" s="285" t="b">
        <f t="shared" si="254"/>
        <v>0</v>
      </c>
      <c r="AL101" s="299"/>
      <c r="AM101" s="285" t="b">
        <f t="shared" ref="AM101:AN101" si="255">ISBLANK(T101)</f>
        <v>1</v>
      </c>
      <c r="AN101" s="285" t="b">
        <f t="shared" si="255"/>
        <v>1</v>
      </c>
      <c r="AO101" s="299"/>
      <c r="AP101" s="285" t="b">
        <f t="shared" ref="AP101:AQ101" si="256">ISBLANK(W101)</f>
        <v>1</v>
      </c>
      <c r="AQ101" s="285" t="b">
        <f t="shared" si="256"/>
        <v>1</v>
      </c>
      <c r="AR101" s="78"/>
      <c r="AS101" s="78"/>
      <c r="AT101" s="301">
        <f t="shared" si="240"/>
        <v>0.45</v>
      </c>
      <c r="AU101" s="300"/>
      <c r="AV101" s="78"/>
      <c r="AW101" s="78"/>
      <c r="AX101" s="78"/>
      <c r="AY101" s="78"/>
      <c r="AZ101" s="78"/>
      <c r="BA101" s="78"/>
      <c r="BB101" s="78"/>
      <c r="BC101" s="78"/>
      <c r="BD101" s="78"/>
      <c r="BE101" s="78"/>
      <c r="BF101" s="78"/>
      <c r="BG101" s="78"/>
      <c r="BH101" s="78"/>
      <c r="BI101" s="78"/>
      <c r="BJ101" s="78"/>
      <c r="BK101" s="78"/>
      <c r="BL101" s="78"/>
      <c r="BM101" s="78"/>
      <c r="BN101" s="78"/>
      <c r="BO101" s="78"/>
      <c r="BP101" s="78"/>
    </row>
    <row r="102" spans="1:68" ht="15.75" customHeight="1">
      <c r="A102" s="353" t="s">
        <v>227</v>
      </c>
      <c r="B102" s="232" t="s">
        <v>219</v>
      </c>
      <c r="C102" s="251"/>
      <c r="D102" s="140" t="s">
        <v>260</v>
      </c>
      <c r="E102" s="252"/>
      <c r="F102" s="144"/>
      <c r="G102" s="233">
        <v>4</v>
      </c>
      <c r="H102" s="258">
        <f t="shared" si="239"/>
        <v>120</v>
      </c>
      <c r="I102" s="139">
        <f t="shared" si="247"/>
        <v>54</v>
      </c>
      <c r="J102" s="259">
        <v>18</v>
      </c>
      <c r="K102" s="143"/>
      <c r="L102" s="143">
        <v>36</v>
      </c>
      <c r="M102" s="260">
        <f t="shared" si="248"/>
        <v>66</v>
      </c>
      <c r="N102" s="25"/>
      <c r="O102" s="58"/>
      <c r="P102" s="23"/>
      <c r="Q102" s="21"/>
      <c r="R102" s="58">
        <v>3</v>
      </c>
      <c r="S102" s="23">
        <v>3</v>
      </c>
      <c r="T102" s="21"/>
      <c r="U102" s="58"/>
      <c r="V102" s="23"/>
      <c r="W102" s="21"/>
      <c r="X102" s="82"/>
      <c r="Y102" s="78"/>
      <c r="Z102" s="78"/>
      <c r="AA102" s="78"/>
      <c r="AB102" s="78"/>
      <c r="AC102" s="78"/>
      <c r="AD102" s="78"/>
      <c r="AE102" s="78"/>
      <c r="AF102" s="78"/>
      <c r="AG102" s="285"/>
      <c r="AH102" s="285"/>
      <c r="AI102" s="299"/>
      <c r="AJ102" s="285"/>
      <c r="AK102" s="285"/>
      <c r="AL102" s="299"/>
      <c r="AM102" s="285"/>
      <c r="AN102" s="285"/>
      <c r="AO102" s="299"/>
      <c r="AP102" s="285"/>
      <c r="AQ102" s="285"/>
      <c r="AR102" s="78"/>
      <c r="AS102" s="78"/>
      <c r="AT102" s="301">
        <f t="shared" si="240"/>
        <v>0.45</v>
      </c>
      <c r="AU102" s="300"/>
      <c r="AV102" s="78"/>
      <c r="AW102" s="78"/>
      <c r="AX102" s="78"/>
      <c r="AY102" s="78"/>
      <c r="AZ102" s="78"/>
      <c r="BA102" s="78"/>
      <c r="BB102" s="78"/>
      <c r="BC102" s="78"/>
      <c r="BD102" s="78"/>
      <c r="BE102" s="78"/>
      <c r="BF102" s="78"/>
      <c r="BG102" s="78"/>
      <c r="BH102" s="78"/>
      <c r="BI102" s="78"/>
      <c r="BJ102" s="78"/>
      <c r="BK102" s="78"/>
      <c r="BL102" s="78"/>
      <c r="BM102" s="78"/>
      <c r="BN102" s="78"/>
      <c r="BO102" s="78"/>
      <c r="BP102" s="78"/>
    </row>
    <row r="103" spans="1:68" ht="15.75" customHeight="1">
      <c r="A103" s="353"/>
      <c r="B103" s="223" t="s">
        <v>293</v>
      </c>
      <c r="C103" s="251"/>
      <c r="D103" s="140"/>
      <c r="E103" s="252"/>
      <c r="F103" s="144"/>
      <c r="G103" s="233">
        <v>8</v>
      </c>
      <c r="H103" s="258">
        <f t="shared" si="239"/>
        <v>240</v>
      </c>
      <c r="I103" s="139"/>
      <c r="J103" s="259"/>
      <c r="K103" s="143"/>
      <c r="L103" s="143"/>
      <c r="M103" s="260"/>
      <c r="N103" s="25"/>
      <c r="O103" s="58"/>
      <c r="P103" s="23"/>
      <c r="Q103" s="21"/>
      <c r="R103" s="58"/>
      <c r="S103" s="23"/>
      <c r="T103" s="21"/>
      <c r="U103" s="58"/>
      <c r="V103" s="23"/>
      <c r="W103" s="21"/>
      <c r="X103" s="82"/>
      <c r="Y103" s="78"/>
      <c r="Z103" s="78"/>
      <c r="AA103" s="78"/>
      <c r="AB103" s="78"/>
      <c r="AC103" s="78"/>
      <c r="AD103" s="78"/>
      <c r="AE103" s="78"/>
      <c r="AF103" s="78"/>
      <c r="AG103" s="285"/>
      <c r="AH103" s="285"/>
      <c r="AI103" s="299"/>
      <c r="AJ103" s="285"/>
      <c r="AK103" s="285"/>
      <c r="AL103" s="299"/>
      <c r="AM103" s="285"/>
      <c r="AN103" s="285"/>
      <c r="AO103" s="299"/>
      <c r="AP103" s="285"/>
      <c r="AQ103" s="285"/>
      <c r="AR103" s="78"/>
      <c r="AS103" s="78"/>
      <c r="AT103" s="301">
        <f t="shared" si="240"/>
        <v>0</v>
      </c>
      <c r="AU103" s="300"/>
      <c r="AV103" s="78"/>
      <c r="AW103" s="78"/>
      <c r="AX103" s="78"/>
      <c r="AY103" s="78"/>
      <c r="AZ103" s="78"/>
      <c r="BA103" s="78"/>
      <c r="BB103" s="78"/>
      <c r="BC103" s="78"/>
      <c r="BD103" s="78"/>
      <c r="BE103" s="78"/>
      <c r="BF103" s="78"/>
      <c r="BG103" s="78"/>
      <c r="BH103" s="78"/>
      <c r="BI103" s="78"/>
      <c r="BJ103" s="78"/>
      <c r="BK103" s="78"/>
      <c r="BL103" s="78"/>
      <c r="BM103" s="78"/>
      <c r="BN103" s="78"/>
      <c r="BO103" s="78"/>
      <c r="BP103" s="78"/>
    </row>
    <row r="104" spans="1:68" ht="15.75" customHeight="1">
      <c r="A104" s="353" t="s">
        <v>230</v>
      </c>
      <c r="B104" s="232" t="s">
        <v>238</v>
      </c>
      <c r="C104" s="251"/>
      <c r="D104" s="140" t="s">
        <v>269</v>
      </c>
      <c r="E104" s="252"/>
      <c r="F104" s="144"/>
      <c r="G104" s="233">
        <v>4</v>
      </c>
      <c r="H104" s="258">
        <f t="shared" si="239"/>
        <v>120</v>
      </c>
      <c r="I104" s="139">
        <f t="shared" ref="I104:I105" si="257">J104+L104+K104</f>
        <v>45</v>
      </c>
      <c r="J104" s="259">
        <v>30</v>
      </c>
      <c r="K104" s="143"/>
      <c r="L104" s="143">
        <v>15</v>
      </c>
      <c r="M104" s="260">
        <f t="shared" ref="M104:M105" si="258">H104-I104</f>
        <v>75</v>
      </c>
      <c r="N104" s="25"/>
      <c r="O104" s="58"/>
      <c r="P104" s="23"/>
      <c r="Q104" s="21"/>
      <c r="R104" s="58"/>
      <c r="S104" s="23"/>
      <c r="T104" s="21">
        <v>3</v>
      </c>
      <c r="U104" s="58"/>
      <c r="V104" s="23"/>
      <c r="W104" s="21"/>
      <c r="X104" s="82"/>
      <c r="Y104" s="358"/>
      <c r="Z104" s="358"/>
      <c r="AA104" s="358"/>
      <c r="AB104" s="358"/>
      <c r="AC104" s="358"/>
      <c r="AD104" s="358" t="s">
        <v>259</v>
      </c>
      <c r="AE104" s="358"/>
      <c r="AF104" s="358"/>
      <c r="AG104" s="285" t="b">
        <f t="shared" ref="AG104:AH104" si="259">ISBLANK(N104)</f>
        <v>1</v>
      </c>
      <c r="AH104" s="285" t="b">
        <f t="shared" si="259"/>
        <v>1</v>
      </c>
      <c r="AI104" s="359"/>
      <c r="AJ104" s="285" t="b">
        <f t="shared" ref="AJ104:AK104" si="260">ISBLANK(Q104)</f>
        <v>1</v>
      </c>
      <c r="AK104" s="285" t="b">
        <f t="shared" si="260"/>
        <v>1</v>
      </c>
      <c r="AL104" s="359"/>
      <c r="AM104" s="285" t="b">
        <f t="shared" ref="AM104:AN104" si="261">ISBLANK(T104)</f>
        <v>0</v>
      </c>
      <c r="AN104" s="285" t="b">
        <f t="shared" si="261"/>
        <v>1</v>
      </c>
      <c r="AO104" s="359"/>
      <c r="AP104" s="285" t="b">
        <f t="shared" ref="AP104:AQ104" si="262">ISBLANK(W104)</f>
        <v>1</v>
      </c>
      <c r="AQ104" s="285" t="b">
        <f t="shared" si="262"/>
        <v>1</v>
      </c>
      <c r="AR104" s="358"/>
      <c r="AS104" s="358"/>
      <c r="AT104" s="301">
        <f t="shared" si="240"/>
        <v>0.375</v>
      </c>
      <c r="AU104" s="360"/>
      <c r="AV104" s="358"/>
      <c r="AW104" s="358"/>
      <c r="AX104" s="358"/>
      <c r="AY104" s="358"/>
      <c r="AZ104" s="358"/>
      <c r="BA104" s="358"/>
      <c r="BB104" s="358"/>
      <c r="BC104" s="358"/>
      <c r="BD104" s="358"/>
      <c r="BE104" s="358"/>
      <c r="BF104" s="358"/>
      <c r="BG104" s="358"/>
      <c r="BH104" s="358"/>
      <c r="BI104" s="358"/>
      <c r="BJ104" s="358"/>
      <c r="BK104" s="358"/>
      <c r="BL104" s="358"/>
      <c r="BM104" s="358"/>
      <c r="BN104" s="358"/>
      <c r="BO104" s="358"/>
      <c r="BP104" s="358"/>
    </row>
    <row r="105" spans="1:68" ht="15.75" customHeight="1">
      <c r="A105" s="353" t="s">
        <v>233</v>
      </c>
      <c r="B105" s="232" t="s">
        <v>311</v>
      </c>
      <c r="C105" s="251"/>
      <c r="D105" s="140" t="s">
        <v>269</v>
      </c>
      <c r="E105" s="252"/>
      <c r="F105" s="144"/>
      <c r="G105" s="233">
        <v>4</v>
      </c>
      <c r="H105" s="258">
        <f t="shared" si="239"/>
        <v>120</v>
      </c>
      <c r="I105" s="139">
        <f t="shared" si="257"/>
        <v>45</v>
      </c>
      <c r="J105" s="259">
        <v>30</v>
      </c>
      <c r="K105" s="143"/>
      <c r="L105" s="143">
        <v>15</v>
      </c>
      <c r="M105" s="260">
        <f t="shared" si="258"/>
        <v>75</v>
      </c>
      <c r="N105" s="25"/>
      <c r="O105" s="58"/>
      <c r="P105" s="23"/>
      <c r="Q105" s="21"/>
      <c r="R105" s="58"/>
      <c r="S105" s="23"/>
      <c r="T105" s="21">
        <v>3</v>
      </c>
      <c r="U105" s="58"/>
      <c r="V105" s="23"/>
      <c r="W105" s="21"/>
      <c r="X105" s="82"/>
      <c r="Y105" s="358"/>
      <c r="Z105" s="358"/>
      <c r="AA105" s="358"/>
      <c r="AB105" s="358"/>
      <c r="AC105" s="358"/>
      <c r="AD105" s="358"/>
      <c r="AE105" s="358"/>
      <c r="AF105" s="358"/>
      <c r="AG105" s="285"/>
      <c r="AH105" s="285"/>
      <c r="AI105" s="359"/>
      <c r="AJ105" s="285"/>
      <c r="AK105" s="285"/>
      <c r="AL105" s="359"/>
      <c r="AM105" s="285"/>
      <c r="AN105" s="285"/>
      <c r="AO105" s="359"/>
      <c r="AP105" s="285"/>
      <c r="AQ105" s="285"/>
      <c r="AR105" s="358"/>
      <c r="AS105" s="358"/>
      <c r="AT105" s="301">
        <f t="shared" si="240"/>
        <v>0.375</v>
      </c>
      <c r="AU105" s="360"/>
      <c r="AV105" s="358"/>
      <c r="AW105" s="358"/>
      <c r="AX105" s="358"/>
      <c r="AY105" s="358"/>
      <c r="AZ105" s="358"/>
      <c r="BA105" s="358"/>
      <c r="BB105" s="358"/>
      <c r="BC105" s="358"/>
      <c r="BD105" s="358"/>
      <c r="BE105" s="358"/>
      <c r="BF105" s="358"/>
      <c r="BG105" s="358"/>
      <c r="BH105" s="358"/>
      <c r="BI105" s="358"/>
      <c r="BJ105" s="358"/>
      <c r="BK105" s="358"/>
      <c r="BL105" s="358"/>
      <c r="BM105" s="358"/>
      <c r="BN105" s="358"/>
      <c r="BO105" s="358"/>
      <c r="BP105" s="358"/>
    </row>
    <row r="106" spans="1:68" ht="15.75" customHeight="1">
      <c r="A106" s="353"/>
      <c r="B106" s="223" t="s">
        <v>293</v>
      </c>
      <c r="C106" s="251"/>
      <c r="D106" s="140"/>
      <c r="E106" s="252"/>
      <c r="F106" s="144"/>
      <c r="G106" s="233">
        <v>4</v>
      </c>
      <c r="H106" s="258">
        <f t="shared" si="239"/>
        <v>120</v>
      </c>
      <c r="I106" s="139"/>
      <c r="J106" s="259"/>
      <c r="K106" s="143"/>
      <c r="L106" s="143"/>
      <c r="M106" s="260"/>
      <c r="N106" s="25"/>
      <c r="O106" s="58"/>
      <c r="P106" s="23"/>
      <c r="Q106" s="21"/>
      <c r="R106" s="58"/>
      <c r="S106" s="23"/>
      <c r="T106" s="21"/>
      <c r="U106" s="58"/>
      <c r="V106" s="23"/>
      <c r="W106" s="21"/>
      <c r="X106" s="82"/>
      <c r="Y106" s="358"/>
      <c r="Z106" s="358"/>
      <c r="AA106" s="358"/>
      <c r="AB106" s="358"/>
      <c r="AC106" s="358"/>
      <c r="AD106" s="358"/>
      <c r="AE106" s="358"/>
      <c r="AF106" s="358"/>
      <c r="AG106" s="285"/>
      <c r="AH106" s="285"/>
      <c r="AI106" s="359"/>
      <c r="AJ106" s="285"/>
      <c r="AK106" s="285"/>
      <c r="AL106" s="359"/>
      <c r="AM106" s="285"/>
      <c r="AN106" s="285"/>
      <c r="AO106" s="359"/>
      <c r="AP106" s="285"/>
      <c r="AQ106" s="285"/>
      <c r="AR106" s="358"/>
      <c r="AS106" s="358"/>
      <c r="AT106" s="301">
        <f t="shared" si="240"/>
        <v>0</v>
      </c>
      <c r="AU106" s="360"/>
      <c r="AV106" s="358"/>
      <c r="AW106" s="358"/>
      <c r="AX106" s="358"/>
      <c r="AY106" s="358"/>
      <c r="AZ106" s="358"/>
      <c r="BA106" s="358"/>
      <c r="BB106" s="358"/>
      <c r="BC106" s="358"/>
      <c r="BD106" s="358"/>
      <c r="BE106" s="358"/>
      <c r="BF106" s="358"/>
      <c r="BG106" s="358"/>
      <c r="BH106" s="358"/>
      <c r="BI106" s="358"/>
      <c r="BJ106" s="358"/>
      <c r="BK106" s="358"/>
      <c r="BL106" s="358"/>
      <c r="BM106" s="358"/>
      <c r="BN106" s="358"/>
      <c r="BO106" s="358"/>
      <c r="BP106" s="358"/>
    </row>
    <row r="107" spans="1:68" ht="15.75" customHeight="1">
      <c r="A107" s="353" t="s">
        <v>236</v>
      </c>
      <c r="B107" s="232" t="s">
        <v>216</v>
      </c>
      <c r="C107" s="251"/>
      <c r="D107" s="140" t="s">
        <v>312</v>
      </c>
      <c r="E107" s="252"/>
      <c r="F107" s="144"/>
      <c r="G107" s="233">
        <v>4</v>
      </c>
      <c r="H107" s="258">
        <f t="shared" si="239"/>
        <v>120</v>
      </c>
      <c r="I107" s="139">
        <f t="shared" ref="I107:I110" si="263">J107+L107+K107</f>
        <v>54</v>
      </c>
      <c r="J107" s="259">
        <v>18</v>
      </c>
      <c r="K107" s="143"/>
      <c r="L107" s="143">
        <v>36</v>
      </c>
      <c r="M107" s="260">
        <f t="shared" ref="M107:M110" si="264">H107-I107</f>
        <v>66</v>
      </c>
      <c r="N107" s="25"/>
      <c r="O107" s="58"/>
      <c r="P107" s="23"/>
      <c r="Q107" s="21"/>
      <c r="R107" s="58"/>
      <c r="S107" s="23"/>
      <c r="T107" s="21"/>
      <c r="U107" s="58">
        <v>3</v>
      </c>
      <c r="V107" s="23">
        <v>3</v>
      </c>
      <c r="W107" s="21"/>
      <c r="X107" s="82"/>
      <c r="Y107" s="78"/>
      <c r="Z107" s="78"/>
      <c r="AA107" s="78"/>
      <c r="AB107" s="78"/>
      <c r="AC107" s="78"/>
      <c r="AD107" s="78"/>
      <c r="AE107" s="27" t="s">
        <v>73</v>
      </c>
      <c r="AF107" s="302">
        <f>AM122+AN122</f>
        <v>12</v>
      </c>
      <c r="AG107" s="285" t="b">
        <f t="shared" ref="AG107:AH107" si="265">ISBLANK(N107)</f>
        <v>1</v>
      </c>
      <c r="AH107" s="285" t="b">
        <f t="shared" si="265"/>
        <v>1</v>
      </c>
      <c r="AI107" s="299"/>
      <c r="AJ107" s="285" t="b">
        <f t="shared" ref="AJ107:AK107" si="266">ISBLANK(Q107)</f>
        <v>1</v>
      </c>
      <c r="AK107" s="285" t="b">
        <f t="shared" si="266"/>
        <v>1</v>
      </c>
      <c r="AL107" s="299"/>
      <c r="AM107" s="285" t="b">
        <f t="shared" ref="AM107:AN107" si="267">ISBLANK(T107)</f>
        <v>1</v>
      </c>
      <c r="AN107" s="285" t="b">
        <f t="shared" si="267"/>
        <v>0</v>
      </c>
      <c r="AO107" s="299"/>
      <c r="AP107" s="285" t="b">
        <f t="shared" ref="AP107:AQ107" si="268">ISBLANK(W107)</f>
        <v>1</v>
      </c>
      <c r="AQ107" s="285" t="b">
        <f t="shared" si="268"/>
        <v>1</v>
      </c>
      <c r="AR107" s="78"/>
      <c r="AS107" s="78"/>
      <c r="AT107" s="301">
        <f t="shared" si="240"/>
        <v>0.45</v>
      </c>
      <c r="AU107" s="300"/>
      <c r="AV107" s="78"/>
      <c r="AW107" s="78"/>
      <c r="AX107" s="78"/>
      <c r="AY107" s="78"/>
      <c r="AZ107" s="78"/>
      <c r="BA107" s="78"/>
      <c r="BB107" s="78"/>
      <c r="BC107" s="78"/>
      <c r="BD107" s="78"/>
      <c r="BE107" s="78"/>
      <c r="BF107" s="78"/>
      <c r="BG107" s="78"/>
      <c r="BH107" s="78"/>
      <c r="BI107" s="78"/>
      <c r="BJ107" s="78"/>
      <c r="BK107" s="78"/>
      <c r="BL107" s="78"/>
      <c r="BM107" s="78"/>
      <c r="BN107" s="78"/>
      <c r="BO107" s="78"/>
      <c r="BP107" s="78"/>
    </row>
    <row r="108" spans="1:68" ht="15.75" customHeight="1">
      <c r="A108" s="353" t="s">
        <v>313</v>
      </c>
      <c r="B108" s="232" t="s">
        <v>217</v>
      </c>
      <c r="C108" s="251"/>
      <c r="D108" s="140" t="s">
        <v>312</v>
      </c>
      <c r="E108" s="252"/>
      <c r="F108" s="144"/>
      <c r="G108" s="233">
        <v>4</v>
      </c>
      <c r="H108" s="258">
        <f t="shared" si="239"/>
        <v>120</v>
      </c>
      <c r="I108" s="139">
        <f t="shared" si="263"/>
        <v>54</v>
      </c>
      <c r="J108" s="259">
        <v>18</v>
      </c>
      <c r="K108" s="143"/>
      <c r="L108" s="143">
        <v>36</v>
      </c>
      <c r="M108" s="260">
        <f t="shared" si="264"/>
        <v>66</v>
      </c>
      <c r="N108" s="25"/>
      <c r="O108" s="58"/>
      <c r="P108" s="23"/>
      <c r="Q108" s="21"/>
      <c r="R108" s="58"/>
      <c r="S108" s="23"/>
      <c r="T108" s="21"/>
      <c r="U108" s="58">
        <v>3</v>
      </c>
      <c r="V108" s="23">
        <v>3</v>
      </c>
      <c r="W108" s="21"/>
      <c r="X108" s="82"/>
      <c r="Y108" s="78"/>
      <c r="Z108" s="78"/>
      <c r="AA108" s="78"/>
      <c r="AB108" s="78"/>
      <c r="AC108" s="78"/>
      <c r="AD108" s="78"/>
      <c r="AE108" s="27" t="s">
        <v>74</v>
      </c>
      <c r="AF108" s="302">
        <f>AP122+AQ122</f>
        <v>16</v>
      </c>
      <c r="AG108" s="285"/>
      <c r="AH108" s="285"/>
      <c r="AI108" s="299"/>
      <c r="AJ108" s="285"/>
      <c r="AK108" s="285"/>
      <c r="AL108" s="299"/>
      <c r="AM108" s="285"/>
      <c r="AN108" s="285"/>
      <c r="AO108" s="299"/>
      <c r="AP108" s="285"/>
      <c r="AQ108" s="285"/>
      <c r="AR108" s="78"/>
      <c r="AS108" s="78"/>
      <c r="AT108" s="301">
        <f t="shared" si="240"/>
        <v>0.45</v>
      </c>
      <c r="AU108" s="300"/>
      <c r="AV108" s="78"/>
      <c r="AW108" s="78"/>
      <c r="AX108" s="78"/>
      <c r="AY108" s="78"/>
      <c r="AZ108" s="78"/>
      <c r="BA108" s="78"/>
      <c r="BB108" s="78"/>
      <c r="BC108" s="78"/>
      <c r="BD108" s="78"/>
      <c r="BE108" s="78"/>
      <c r="BF108" s="78"/>
      <c r="BG108" s="78"/>
      <c r="BH108" s="78"/>
      <c r="BI108" s="78"/>
      <c r="BJ108" s="78"/>
      <c r="BK108" s="78"/>
      <c r="BL108" s="78"/>
      <c r="BM108" s="78"/>
      <c r="BN108" s="78"/>
      <c r="BO108" s="78"/>
      <c r="BP108" s="78"/>
    </row>
    <row r="109" spans="1:68" ht="15.75" customHeight="1">
      <c r="A109" s="353" t="s">
        <v>314</v>
      </c>
      <c r="B109" s="232" t="s">
        <v>167</v>
      </c>
      <c r="C109" s="251"/>
      <c r="D109" s="140" t="s">
        <v>312</v>
      </c>
      <c r="E109" s="252"/>
      <c r="F109" s="144"/>
      <c r="G109" s="233">
        <v>4</v>
      </c>
      <c r="H109" s="258">
        <f t="shared" si="239"/>
        <v>120</v>
      </c>
      <c r="I109" s="139">
        <f t="shared" si="263"/>
        <v>54</v>
      </c>
      <c r="J109" s="259">
        <v>18</v>
      </c>
      <c r="K109" s="143"/>
      <c r="L109" s="143">
        <v>36</v>
      </c>
      <c r="M109" s="260">
        <f t="shared" si="264"/>
        <v>66</v>
      </c>
      <c r="N109" s="25"/>
      <c r="O109" s="58"/>
      <c r="P109" s="24"/>
      <c r="Q109" s="21"/>
      <c r="R109" s="58"/>
      <c r="S109" s="23"/>
      <c r="T109" s="25"/>
      <c r="U109" s="58">
        <v>3</v>
      </c>
      <c r="V109" s="23">
        <v>3</v>
      </c>
      <c r="W109" s="21"/>
      <c r="X109" s="82"/>
      <c r="Y109" s="78"/>
      <c r="Z109" s="78"/>
      <c r="AA109" s="78"/>
      <c r="AB109" s="78"/>
      <c r="AC109" s="78"/>
      <c r="AD109" s="78" t="s">
        <v>259</v>
      </c>
      <c r="AE109" s="78"/>
      <c r="AF109" s="78"/>
      <c r="AG109" s="285" t="b">
        <f t="shared" ref="AG109:AH109" si="269">ISBLANK(N109)</f>
        <v>1</v>
      </c>
      <c r="AH109" s="285" t="b">
        <f t="shared" si="269"/>
        <v>1</v>
      </c>
      <c r="AI109" s="299"/>
      <c r="AJ109" s="285" t="b">
        <f t="shared" ref="AJ109:AK109" si="270">ISBLANK(Q109)</f>
        <v>1</v>
      </c>
      <c r="AK109" s="285" t="b">
        <f t="shared" si="270"/>
        <v>1</v>
      </c>
      <c r="AL109" s="299"/>
      <c r="AM109" s="285" t="b">
        <f t="shared" ref="AM109:AN109" si="271">ISBLANK(T109)</f>
        <v>1</v>
      </c>
      <c r="AN109" s="285" t="b">
        <f t="shared" si="271"/>
        <v>0</v>
      </c>
      <c r="AO109" s="299"/>
      <c r="AP109" s="285" t="b">
        <f t="shared" ref="AP109:AQ109" si="272">ISBLANK(W109)</f>
        <v>1</v>
      </c>
      <c r="AQ109" s="285" t="b">
        <f t="shared" si="272"/>
        <v>1</v>
      </c>
      <c r="AR109" s="78"/>
      <c r="AS109" s="78"/>
      <c r="AT109" s="301">
        <f t="shared" si="240"/>
        <v>0.45</v>
      </c>
      <c r="AU109" s="300"/>
      <c r="AV109" s="78"/>
      <c r="AW109" s="78"/>
      <c r="AX109" s="78"/>
      <c r="AY109" s="78"/>
      <c r="AZ109" s="78"/>
      <c r="BA109" s="78"/>
      <c r="BB109" s="78"/>
      <c r="BC109" s="78"/>
      <c r="BD109" s="78"/>
      <c r="BE109" s="78"/>
      <c r="BF109" s="78"/>
      <c r="BG109" s="78"/>
      <c r="BH109" s="78"/>
      <c r="BI109" s="78"/>
      <c r="BJ109" s="78"/>
      <c r="BK109" s="78"/>
      <c r="BL109" s="78"/>
      <c r="BM109" s="78"/>
      <c r="BN109" s="78"/>
      <c r="BO109" s="78"/>
      <c r="BP109" s="78"/>
    </row>
    <row r="110" spans="1:68" ht="40.5" customHeight="1">
      <c r="A110" s="353" t="s">
        <v>315</v>
      </c>
      <c r="B110" s="232" t="s">
        <v>168</v>
      </c>
      <c r="C110" s="251"/>
      <c r="D110" s="140" t="s">
        <v>312</v>
      </c>
      <c r="E110" s="252"/>
      <c r="F110" s="144"/>
      <c r="G110" s="233">
        <v>4</v>
      </c>
      <c r="H110" s="258">
        <f t="shared" si="239"/>
        <v>120</v>
      </c>
      <c r="I110" s="139">
        <f t="shared" si="263"/>
        <v>54</v>
      </c>
      <c r="J110" s="259">
        <v>18</v>
      </c>
      <c r="K110" s="143"/>
      <c r="L110" s="143">
        <v>36</v>
      </c>
      <c r="M110" s="260">
        <f t="shared" si="264"/>
        <v>66</v>
      </c>
      <c r="N110" s="25"/>
      <c r="O110" s="58"/>
      <c r="P110" s="24"/>
      <c r="Q110" s="21"/>
      <c r="R110" s="58"/>
      <c r="S110" s="23"/>
      <c r="T110" s="25"/>
      <c r="U110" s="58">
        <v>3</v>
      </c>
      <c r="V110" s="23">
        <v>3</v>
      </c>
      <c r="W110" s="21"/>
      <c r="X110" s="82"/>
      <c r="Y110" s="78"/>
      <c r="Z110" s="78"/>
      <c r="AA110" s="78"/>
      <c r="AB110" s="78"/>
      <c r="AC110" s="78"/>
      <c r="AD110" s="78"/>
      <c r="AE110" s="78"/>
      <c r="AF110" s="78"/>
      <c r="AG110" s="285"/>
      <c r="AH110" s="285"/>
      <c r="AI110" s="299"/>
      <c r="AJ110" s="285"/>
      <c r="AK110" s="285"/>
      <c r="AL110" s="299"/>
      <c r="AM110" s="285"/>
      <c r="AN110" s="285"/>
      <c r="AO110" s="299"/>
      <c r="AP110" s="285"/>
      <c r="AQ110" s="285"/>
      <c r="AR110" s="78"/>
      <c r="AS110" s="78"/>
      <c r="AT110" s="301">
        <f t="shared" si="240"/>
        <v>0.45</v>
      </c>
      <c r="AU110" s="300"/>
      <c r="AV110" s="78"/>
      <c r="AW110" s="78"/>
      <c r="AX110" s="78"/>
      <c r="AY110" s="78"/>
      <c r="AZ110" s="78"/>
      <c r="BA110" s="78"/>
      <c r="BB110" s="78"/>
      <c r="BC110" s="78"/>
      <c r="BD110" s="78"/>
      <c r="BE110" s="78"/>
      <c r="BF110" s="78"/>
      <c r="BG110" s="78"/>
      <c r="BH110" s="78"/>
      <c r="BI110" s="78"/>
      <c r="BJ110" s="78"/>
      <c r="BK110" s="78"/>
      <c r="BL110" s="78"/>
      <c r="BM110" s="78"/>
      <c r="BN110" s="78"/>
      <c r="BO110" s="78"/>
      <c r="BP110" s="78"/>
    </row>
    <row r="111" spans="1:68" ht="23.25" customHeight="1">
      <c r="A111" s="353"/>
      <c r="B111" s="223" t="s">
        <v>293</v>
      </c>
      <c r="C111" s="251"/>
      <c r="D111" s="140"/>
      <c r="E111" s="252"/>
      <c r="F111" s="144"/>
      <c r="G111" s="233">
        <v>8</v>
      </c>
      <c r="H111" s="258">
        <f t="shared" si="239"/>
        <v>240</v>
      </c>
      <c r="I111" s="139"/>
      <c r="J111" s="259"/>
      <c r="K111" s="143"/>
      <c r="L111" s="143"/>
      <c r="M111" s="260"/>
      <c r="N111" s="25"/>
      <c r="O111" s="58"/>
      <c r="P111" s="24"/>
      <c r="Q111" s="21"/>
      <c r="R111" s="58"/>
      <c r="S111" s="23"/>
      <c r="T111" s="25"/>
      <c r="U111" s="58"/>
      <c r="V111" s="23"/>
      <c r="W111" s="21"/>
      <c r="X111" s="82"/>
      <c r="Y111" s="78"/>
      <c r="Z111" s="78"/>
      <c r="AA111" s="78"/>
      <c r="AB111" s="78"/>
      <c r="AC111" s="78"/>
      <c r="AD111" s="78"/>
      <c r="AE111" s="78"/>
      <c r="AF111" s="78"/>
      <c r="AG111" s="285"/>
      <c r="AH111" s="285"/>
      <c r="AI111" s="299"/>
      <c r="AJ111" s="285"/>
      <c r="AK111" s="285"/>
      <c r="AL111" s="299"/>
      <c r="AM111" s="285"/>
      <c r="AN111" s="285"/>
      <c r="AO111" s="299"/>
      <c r="AP111" s="285"/>
      <c r="AQ111" s="285"/>
      <c r="AR111" s="78"/>
      <c r="AS111" s="78"/>
      <c r="AT111" s="301">
        <f t="shared" si="240"/>
        <v>0</v>
      </c>
      <c r="AU111" s="300"/>
      <c r="AV111" s="78"/>
      <c r="AW111" s="78"/>
      <c r="AX111" s="78"/>
      <c r="AY111" s="78"/>
      <c r="AZ111" s="78"/>
      <c r="BA111" s="78"/>
      <c r="BB111" s="78"/>
      <c r="BC111" s="78"/>
      <c r="BD111" s="78"/>
      <c r="BE111" s="78"/>
      <c r="BF111" s="78"/>
      <c r="BG111" s="78"/>
      <c r="BH111" s="78"/>
      <c r="BI111" s="78"/>
      <c r="BJ111" s="78"/>
      <c r="BK111" s="78"/>
      <c r="BL111" s="78"/>
      <c r="BM111" s="78"/>
      <c r="BN111" s="78"/>
      <c r="BO111" s="78"/>
      <c r="BP111" s="78"/>
    </row>
    <row r="112" spans="1:68" ht="15.75" customHeight="1">
      <c r="A112" s="353" t="s">
        <v>316</v>
      </c>
      <c r="B112" s="232" t="s">
        <v>225</v>
      </c>
      <c r="C112" s="251"/>
      <c r="D112" s="140" t="s">
        <v>317</v>
      </c>
      <c r="E112" s="252"/>
      <c r="F112" s="252"/>
      <c r="G112" s="233">
        <v>4</v>
      </c>
      <c r="H112" s="261">
        <f t="shared" si="239"/>
        <v>120</v>
      </c>
      <c r="I112" s="139">
        <f t="shared" ref="I112:I113" si="273">J112+L112+K112</f>
        <v>45</v>
      </c>
      <c r="J112" s="259">
        <v>30</v>
      </c>
      <c r="K112" s="143"/>
      <c r="L112" s="143">
        <v>15</v>
      </c>
      <c r="M112" s="260">
        <f t="shared" ref="M112:M115" si="274">H112-I112</f>
        <v>75</v>
      </c>
      <c r="N112" s="25"/>
      <c r="O112" s="58"/>
      <c r="P112" s="24"/>
      <c r="Q112" s="21"/>
      <c r="R112" s="58"/>
      <c r="S112" s="23"/>
      <c r="T112" s="25"/>
      <c r="U112" s="58"/>
      <c r="V112" s="23"/>
      <c r="W112" s="21">
        <v>3</v>
      </c>
      <c r="X112" s="82"/>
      <c r="Y112" s="78"/>
      <c r="Z112" s="78"/>
      <c r="AA112" s="78"/>
      <c r="AB112" s="78"/>
      <c r="AC112" s="78"/>
      <c r="AD112" s="78" t="s">
        <v>259</v>
      </c>
      <c r="AE112" s="78"/>
      <c r="AF112" s="78"/>
      <c r="AG112" s="285" t="b">
        <f t="shared" ref="AG112:AH112" si="275">ISBLANK(N112)</f>
        <v>1</v>
      </c>
      <c r="AH112" s="285" t="b">
        <f t="shared" si="275"/>
        <v>1</v>
      </c>
      <c r="AI112" s="299"/>
      <c r="AJ112" s="285" t="b">
        <f t="shared" ref="AJ112:AK112" si="276">ISBLANK(Q112)</f>
        <v>1</v>
      </c>
      <c r="AK112" s="285" t="b">
        <f t="shared" si="276"/>
        <v>1</v>
      </c>
      <c r="AL112" s="299"/>
      <c r="AM112" s="285" t="b">
        <f t="shared" ref="AM112:AN112" si="277">ISBLANK(T112)</f>
        <v>1</v>
      </c>
      <c r="AN112" s="285" t="b">
        <f t="shared" si="277"/>
        <v>1</v>
      </c>
      <c r="AO112" s="299"/>
      <c r="AP112" s="285" t="b">
        <f t="shared" ref="AP112:AQ112" si="278">ISBLANK(W112)</f>
        <v>0</v>
      </c>
      <c r="AQ112" s="285" t="b">
        <f t="shared" si="278"/>
        <v>1</v>
      </c>
      <c r="AR112" s="78"/>
      <c r="AS112" s="78"/>
      <c r="AT112" s="301">
        <f t="shared" si="240"/>
        <v>0.375</v>
      </c>
      <c r="AU112" s="300"/>
      <c r="AV112" s="78"/>
      <c r="AW112" s="78"/>
      <c r="AX112" s="78"/>
      <c r="AY112" s="78"/>
      <c r="AZ112" s="78"/>
      <c r="BA112" s="78"/>
      <c r="BB112" s="78"/>
      <c r="BC112" s="78"/>
      <c r="BD112" s="78"/>
      <c r="BE112" s="78"/>
      <c r="BF112" s="78"/>
      <c r="BG112" s="78"/>
      <c r="BH112" s="78"/>
      <c r="BI112" s="78"/>
      <c r="BJ112" s="78"/>
      <c r="BK112" s="78"/>
      <c r="BL112" s="78"/>
      <c r="BM112" s="78"/>
      <c r="BN112" s="78"/>
      <c r="BO112" s="78"/>
      <c r="BP112" s="78"/>
    </row>
    <row r="113" spans="1:68" ht="15.75" customHeight="1">
      <c r="A113" s="353" t="s">
        <v>318</v>
      </c>
      <c r="B113" s="232" t="s">
        <v>226</v>
      </c>
      <c r="C113" s="251"/>
      <c r="D113" s="140" t="s">
        <v>317</v>
      </c>
      <c r="E113" s="252"/>
      <c r="F113" s="252"/>
      <c r="G113" s="233">
        <v>4</v>
      </c>
      <c r="H113" s="261">
        <f t="shared" si="239"/>
        <v>120</v>
      </c>
      <c r="I113" s="139">
        <f t="shared" si="273"/>
        <v>45</v>
      </c>
      <c r="J113" s="259">
        <v>30</v>
      </c>
      <c r="K113" s="143"/>
      <c r="L113" s="143">
        <v>15</v>
      </c>
      <c r="M113" s="260">
        <f t="shared" si="274"/>
        <v>75</v>
      </c>
      <c r="N113" s="25"/>
      <c r="O113" s="58"/>
      <c r="P113" s="24"/>
      <c r="Q113" s="21"/>
      <c r="R113" s="58"/>
      <c r="S113" s="23"/>
      <c r="T113" s="25"/>
      <c r="U113" s="58"/>
      <c r="V113" s="23"/>
      <c r="W113" s="21">
        <v>3</v>
      </c>
      <c r="X113" s="82"/>
      <c r="Y113" s="78"/>
      <c r="Z113" s="78"/>
      <c r="AA113" s="78"/>
      <c r="AB113" s="78"/>
      <c r="AC113" s="78"/>
      <c r="AD113" s="78"/>
      <c r="AE113" s="78"/>
      <c r="AF113" s="78"/>
      <c r="AG113" s="285"/>
      <c r="AH113" s="285"/>
      <c r="AI113" s="299"/>
      <c r="AJ113" s="285"/>
      <c r="AK113" s="285"/>
      <c r="AL113" s="299"/>
      <c r="AM113" s="285"/>
      <c r="AN113" s="285"/>
      <c r="AO113" s="299"/>
      <c r="AP113" s="285"/>
      <c r="AQ113" s="285"/>
      <c r="AR113" s="78"/>
      <c r="AS113" s="78"/>
      <c r="AT113" s="301">
        <f t="shared" si="240"/>
        <v>0.375</v>
      </c>
      <c r="AU113" s="300"/>
      <c r="AV113" s="78"/>
      <c r="AW113" s="78"/>
      <c r="AX113" s="78"/>
      <c r="AY113" s="78"/>
      <c r="AZ113" s="78"/>
      <c r="BA113" s="78"/>
      <c r="BB113" s="78"/>
      <c r="BC113" s="78"/>
      <c r="BD113" s="78"/>
      <c r="BE113" s="78"/>
      <c r="BF113" s="78"/>
      <c r="BG113" s="78"/>
      <c r="BH113" s="78"/>
      <c r="BI113" s="78"/>
      <c r="BJ113" s="78"/>
      <c r="BK113" s="78"/>
      <c r="BL113" s="78"/>
      <c r="BM113" s="78"/>
      <c r="BN113" s="78"/>
      <c r="BO113" s="78"/>
      <c r="BP113" s="78"/>
    </row>
    <row r="114" spans="1:68" ht="15.75" customHeight="1">
      <c r="A114" s="353" t="s">
        <v>319</v>
      </c>
      <c r="B114" s="232" t="s">
        <v>320</v>
      </c>
      <c r="C114" s="251"/>
      <c r="D114" s="140" t="s">
        <v>317</v>
      </c>
      <c r="E114" s="252"/>
      <c r="F114" s="144"/>
      <c r="G114" s="233">
        <v>4</v>
      </c>
      <c r="H114" s="261">
        <f t="shared" si="239"/>
        <v>120</v>
      </c>
      <c r="I114" s="139">
        <f t="shared" ref="I114:I115" si="279">J114+L114</f>
        <v>45</v>
      </c>
      <c r="J114" s="259">
        <v>15</v>
      </c>
      <c r="K114" s="143"/>
      <c r="L114" s="143">
        <v>30</v>
      </c>
      <c r="M114" s="260">
        <f t="shared" si="274"/>
        <v>75</v>
      </c>
      <c r="N114" s="25"/>
      <c r="O114" s="58"/>
      <c r="P114" s="24"/>
      <c r="Q114" s="21"/>
      <c r="R114" s="58"/>
      <c r="S114" s="23"/>
      <c r="T114" s="25"/>
      <c r="U114" s="58"/>
      <c r="V114" s="23"/>
      <c r="W114" s="21">
        <v>3</v>
      </c>
      <c r="X114" s="23"/>
      <c r="Y114" s="78"/>
      <c r="Z114" s="78"/>
      <c r="AA114" s="78"/>
      <c r="AB114" s="78"/>
      <c r="AC114" s="78"/>
      <c r="AD114" s="78" t="s">
        <v>259</v>
      </c>
      <c r="AE114" s="78"/>
      <c r="AF114" s="78"/>
      <c r="AG114" s="285" t="b">
        <f t="shared" ref="AG114:AH114" si="280">ISBLANK(N114)</f>
        <v>1</v>
      </c>
      <c r="AH114" s="285" t="b">
        <f t="shared" si="280"/>
        <v>1</v>
      </c>
      <c r="AI114" s="299"/>
      <c r="AJ114" s="285" t="b">
        <f t="shared" ref="AJ114:AK114" si="281">ISBLANK(Q114)</f>
        <v>1</v>
      </c>
      <c r="AK114" s="285" t="b">
        <f t="shared" si="281"/>
        <v>1</v>
      </c>
      <c r="AL114" s="299"/>
      <c r="AM114" s="285" t="b">
        <f t="shared" ref="AM114:AN114" si="282">ISBLANK(T114)</f>
        <v>1</v>
      </c>
      <c r="AN114" s="285" t="b">
        <f t="shared" si="282"/>
        <v>1</v>
      </c>
      <c r="AO114" s="299"/>
      <c r="AP114" s="285" t="b">
        <f t="shared" ref="AP114:AQ114" si="283">ISBLANK(W114)</f>
        <v>0</v>
      </c>
      <c r="AQ114" s="285" t="b">
        <f t="shared" si="283"/>
        <v>1</v>
      </c>
      <c r="AR114" s="78"/>
      <c r="AS114" s="78"/>
      <c r="AT114" s="301">
        <f t="shared" si="240"/>
        <v>0.375</v>
      </c>
      <c r="AU114" s="300"/>
      <c r="AV114" s="78"/>
      <c r="AW114" s="78"/>
      <c r="AX114" s="78"/>
      <c r="AY114" s="78"/>
      <c r="AZ114" s="78"/>
      <c r="BA114" s="78"/>
      <c r="BB114" s="78"/>
      <c r="BC114" s="78"/>
      <c r="BD114" s="78"/>
      <c r="BE114" s="78"/>
      <c r="BF114" s="78"/>
      <c r="BG114" s="78"/>
      <c r="BH114" s="78"/>
      <c r="BI114" s="78"/>
      <c r="BJ114" s="78"/>
      <c r="BK114" s="78"/>
      <c r="BL114" s="78"/>
      <c r="BM114" s="78"/>
      <c r="BN114" s="78"/>
      <c r="BO114" s="78"/>
      <c r="BP114" s="78"/>
    </row>
    <row r="115" spans="1:68" ht="15.75" customHeight="1">
      <c r="A115" s="353" t="s">
        <v>321</v>
      </c>
      <c r="B115" s="223" t="s">
        <v>322</v>
      </c>
      <c r="C115" s="251"/>
      <c r="D115" s="140" t="s">
        <v>317</v>
      </c>
      <c r="E115" s="252"/>
      <c r="F115" s="144"/>
      <c r="G115" s="233">
        <v>4</v>
      </c>
      <c r="H115" s="261">
        <f t="shared" si="239"/>
        <v>120</v>
      </c>
      <c r="I115" s="139">
        <f t="shared" si="279"/>
        <v>45</v>
      </c>
      <c r="J115" s="259">
        <v>30</v>
      </c>
      <c r="K115" s="143"/>
      <c r="L115" s="143">
        <v>15</v>
      </c>
      <c r="M115" s="260">
        <f t="shared" si="274"/>
        <v>75</v>
      </c>
      <c r="N115" s="25"/>
      <c r="O115" s="58"/>
      <c r="P115" s="24"/>
      <c r="Q115" s="21"/>
      <c r="R115" s="58"/>
      <c r="S115" s="23"/>
      <c r="T115" s="25"/>
      <c r="U115" s="58"/>
      <c r="V115" s="23"/>
      <c r="W115" s="21">
        <v>3</v>
      </c>
      <c r="X115" s="23"/>
      <c r="Y115" s="78"/>
      <c r="Z115" s="78"/>
      <c r="AA115" s="78"/>
      <c r="AB115" s="78"/>
      <c r="AC115" s="78"/>
      <c r="AD115" s="78"/>
      <c r="AE115" s="78"/>
      <c r="AF115" s="78"/>
      <c r="AG115" s="285"/>
      <c r="AH115" s="285"/>
      <c r="AI115" s="299"/>
      <c r="AJ115" s="285"/>
      <c r="AK115" s="285"/>
      <c r="AL115" s="299"/>
      <c r="AM115" s="285"/>
      <c r="AN115" s="285"/>
      <c r="AO115" s="299"/>
      <c r="AP115" s="285"/>
      <c r="AQ115" s="285"/>
      <c r="AR115" s="78"/>
      <c r="AS115" s="78"/>
      <c r="AT115" s="301">
        <f t="shared" si="240"/>
        <v>0.375</v>
      </c>
      <c r="AU115" s="300"/>
      <c r="AV115" s="78"/>
      <c r="AW115" s="78"/>
      <c r="AX115" s="78"/>
      <c r="AY115" s="78"/>
      <c r="AZ115" s="78"/>
      <c r="BA115" s="78"/>
      <c r="BB115" s="78"/>
      <c r="BC115" s="78"/>
      <c r="BD115" s="78"/>
      <c r="BE115" s="78"/>
      <c r="BF115" s="78"/>
      <c r="BG115" s="78"/>
      <c r="BH115" s="78"/>
      <c r="BI115" s="78"/>
      <c r="BJ115" s="78"/>
      <c r="BK115" s="78"/>
      <c r="BL115" s="78"/>
      <c r="BM115" s="78"/>
      <c r="BN115" s="78"/>
      <c r="BO115" s="78"/>
      <c r="BP115" s="78"/>
    </row>
    <row r="116" spans="1:68" ht="15.75" customHeight="1">
      <c r="A116" s="353"/>
      <c r="B116" s="223" t="s">
        <v>293</v>
      </c>
      <c r="C116" s="251"/>
      <c r="D116" s="140"/>
      <c r="E116" s="252"/>
      <c r="F116" s="144"/>
      <c r="G116" s="233">
        <v>8</v>
      </c>
      <c r="H116" s="261">
        <f t="shared" si="239"/>
        <v>240</v>
      </c>
      <c r="I116" s="139"/>
      <c r="J116" s="259"/>
      <c r="K116" s="143"/>
      <c r="L116" s="143"/>
      <c r="M116" s="260"/>
      <c r="N116" s="25"/>
      <c r="O116" s="58"/>
      <c r="P116" s="24"/>
      <c r="Q116" s="21"/>
      <c r="R116" s="58"/>
      <c r="S116" s="23"/>
      <c r="T116" s="25"/>
      <c r="U116" s="58"/>
      <c r="V116" s="23"/>
      <c r="W116" s="21"/>
      <c r="X116" s="23"/>
      <c r="Y116" s="78"/>
      <c r="Z116" s="78"/>
      <c r="AA116" s="78"/>
      <c r="AB116" s="78"/>
      <c r="AC116" s="78"/>
      <c r="AD116" s="78"/>
      <c r="AE116" s="78"/>
      <c r="AF116" s="78"/>
      <c r="AG116" s="285"/>
      <c r="AH116" s="285"/>
      <c r="AI116" s="299"/>
      <c r="AJ116" s="285"/>
      <c r="AK116" s="285"/>
      <c r="AL116" s="299"/>
      <c r="AM116" s="285"/>
      <c r="AN116" s="285"/>
      <c r="AO116" s="299"/>
      <c r="AP116" s="285"/>
      <c r="AQ116" s="285"/>
      <c r="AR116" s="78"/>
      <c r="AS116" s="78"/>
      <c r="AT116" s="301">
        <f t="shared" si="240"/>
        <v>0</v>
      </c>
      <c r="AU116" s="300"/>
      <c r="AV116" s="78"/>
      <c r="AW116" s="78"/>
      <c r="AX116" s="78"/>
      <c r="AY116" s="78"/>
      <c r="AZ116" s="78"/>
      <c r="BA116" s="78"/>
      <c r="BB116" s="78"/>
      <c r="BC116" s="78"/>
      <c r="BD116" s="78"/>
      <c r="BE116" s="78"/>
      <c r="BF116" s="78"/>
      <c r="BG116" s="78"/>
      <c r="BH116" s="78"/>
      <c r="BI116" s="78"/>
      <c r="BJ116" s="78"/>
      <c r="BK116" s="78"/>
      <c r="BL116" s="78"/>
      <c r="BM116" s="78"/>
      <c r="BN116" s="78"/>
      <c r="BO116" s="78"/>
      <c r="BP116" s="78"/>
    </row>
    <row r="117" spans="1:68" ht="15.75" customHeight="1">
      <c r="A117" s="353" t="s">
        <v>323</v>
      </c>
      <c r="B117" s="232" t="s">
        <v>324</v>
      </c>
      <c r="C117" s="251"/>
      <c r="D117" s="143">
        <v>8</v>
      </c>
      <c r="E117" s="144"/>
      <c r="F117" s="252"/>
      <c r="G117" s="233">
        <v>4</v>
      </c>
      <c r="H117" s="258">
        <f t="shared" si="239"/>
        <v>120</v>
      </c>
      <c r="I117" s="139">
        <f t="shared" ref="I117:I118" si="284">J117+L117+K117</f>
        <v>39</v>
      </c>
      <c r="J117" s="259">
        <v>26</v>
      </c>
      <c r="K117" s="143"/>
      <c r="L117" s="143">
        <v>13</v>
      </c>
      <c r="M117" s="260">
        <f t="shared" ref="M117:M120" si="285">H117-I117</f>
        <v>81</v>
      </c>
      <c r="N117" s="25"/>
      <c r="O117" s="58"/>
      <c r="P117" s="24"/>
      <c r="Q117" s="21"/>
      <c r="R117" s="58"/>
      <c r="S117" s="23"/>
      <c r="T117" s="25"/>
      <c r="U117" s="58"/>
      <c r="V117" s="23"/>
      <c r="W117" s="21"/>
      <c r="X117" s="23">
        <v>3</v>
      </c>
      <c r="Y117" s="78"/>
      <c r="Z117" s="78"/>
      <c r="AA117" s="78"/>
      <c r="AB117" s="78"/>
      <c r="AC117" s="78"/>
      <c r="AD117" s="78"/>
      <c r="AE117" s="78"/>
      <c r="AF117" s="78"/>
      <c r="AG117" s="285" t="b">
        <f t="shared" ref="AG117:AH117" si="286">ISBLANK(N117)</f>
        <v>1</v>
      </c>
      <c r="AH117" s="285" t="b">
        <f t="shared" si="286"/>
        <v>1</v>
      </c>
      <c r="AI117" s="299"/>
      <c r="AJ117" s="285" t="b">
        <f t="shared" ref="AJ117:AK117" si="287">ISBLANK(Q117)</f>
        <v>1</v>
      </c>
      <c r="AK117" s="285" t="b">
        <f t="shared" si="287"/>
        <v>1</v>
      </c>
      <c r="AL117" s="299"/>
      <c r="AM117" s="285" t="b">
        <f t="shared" ref="AM117:AN117" si="288">ISBLANK(T117)</f>
        <v>1</v>
      </c>
      <c r="AN117" s="285" t="b">
        <f t="shared" si="288"/>
        <v>1</v>
      </c>
      <c r="AO117" s="299"/>
      <c r="AP117" s="285" t="b">
        <f t="shared" ref="AP117:AQ117" si="289">ISBLANK(W117)</f>
        <v>1</v>
      </c>
      <c r="AQ117" s="285" t="b">
        <f t="shared" si="289"/>
        <v>0</v>
      </c>
      <c r="AR117" s="78"/>
      <c r="AS117" s="78"/>
      <c r="AT117" s="301">
        <f t="shared" si="240"/>
        <v>0.32500000000000001</v>
      </c>
      <c r="AU117" s="300"/>
      <c r="AV117" s="78"/>
      <c r="AW117" s="78"/>
      <c r="AX117" s="78"/>
      <c r="AY117" s="78"/>
      <c r="AZ117" s="78"/>
      <c r="BA117" s="78"/>
      <c r="BB117" s="78"/>
      <c r="BC117" s="78"/>
      <c r="BD117" s="78"/>
      <c r="BE117" s="78"/>
      <c r="BF117" s="78"/>
      <c r="BG117" s="78"/>
      <c r="BH117" s="78"/>
      <c r="BI117" s="78"/>
      <c r="BJ117" s="78"/>
      <c r="BK117" s="78"/>
      <c r="BL117" s="78"/>
      <c r="BM117" s="78"/>
      <c r="BN117" s="78"/>
      <c r="BO117" s="78"/>
      <c r="BP117" s="78"/>
    </row>
    <row r="118" spans="1:68" ht="15.75" customHeight="1">
      <c r="A118" s="353" t="s">
        <v>325</v>
      </c>
      <c r="B118" s="232" t="s">
        <v>234</v>
      </c>
      <c r="C118" s="251"/>
      <c r="D118" s="143">
        <v>8</v>
      </c>
      <c r="E118" s="144"/>
      <c r="F118" s="252"/>
      <c r="G118" s="233">
        <v>4</v>
      </c>
      <c r="H118" s="258">
        <f t="shared" si="239"/>
        <v>120</v>
      </c>
      <c r="I118" s="139">
        <f t="shared" si="284"/>
        <v>39</v>
      </c>
      <c r="J118" s="259">
        <v>26</v>
      </c>
      <c r="K118" s="143"/>
      <c r="L118" s="143">
        <v>13</v>
      </c>
      <c r="M118" s="260">
        <f t="shared" si="285"/>
        <v>81</v>
      </c>
      <c r="N118" s="25"/>
      <c r="O118" s="58"/>
      <c r="P118" s="24"/>
      <c r="Q118" s="21"/>
      <c r="R118" s="58"/>
      <c r="S118" s="23"/>
      <c r="T118" s="25"/>
      <c r="U118" s="58"/>
      <c r="V118" s="23"/>
      <c r="W118" s="21"/>
      <c r="X118" s="23">
        <v>3</v>
      </c>
      <c r="Y118" s="78"/>
      <c r="Z118" s="78"/>
      <c r="AA118" s="78"/>
      <c r="AB118" s="78"/>
      <c r="AC118" s="78"/>
      <c r="AD118" s="78"/>
      <c r="AE118" s="78"/>
      <c r="AF118" s="78"/>
      <c r="AG118" s="285"/>
      <c r="AH118" s="285"/>
      <c r="AI118" s="299"/>
      <c r="AJ118" s="285"/>
      <c r="AK118" s="285"/>
      <c r="AL118" s="299"/>
      <c r="AM118" s="285"/>
      <c r="AN118" s="285"/>
      <c r="AO118" s="299"/>
      <c r="AP118" s="285"/>
      <c r="AQ118" s="285"/>
      <c r="AR118" s="78"/>
      <c r="AS118" s="78"/>
      <c r="AT118" s="301">
        <f t="shared" si="240"/>
        <v>0.32500000000000001</v>
      </c>
      <c r="AU118" s="300"/>
      <c r="AV118" s="78"/>
      <c r="AW118" s="78"/>
      <c r="AX118" s="78"/>
      <c r="AY118" s="78"/>
      <c r="AZ118" s="78"/>
      <c r="BA118" s="78"/>
      <c r="BB118" s="78"/>
      <c r="BC118" s="78"/>
      <c r="BD118" s="78"/>
      <c r="BE118" s="78"/>
      <c r="BF118" s="78"/>
      <c r="BG118" s="78"/>
      <c r="BH118" s="78"/>
      <c r="BI118" s="78"/>
      <c r="BJ118" s="78"/>
      <c r="BK118" s="78"/>
      <c r="BL118" s="78"/>
      <c r="BM118" s="78"/>
      <c r="BN118" s="78"/>
      <c r="BO118" s="78"/>
      <c r="BP118" s="78"/>
    </row>
    <row r="119" spans="1:68" ht="15.75" customHeight="1">
      <c r="A119" s="353" t="s">
        <v>326</v>
      </c>
      <c r="B119" s="361" t="s">
        <v>327</v>
      </c>
      <c r="C119" s="362"/>
      <c r="D119" s="14">
        <v>8</v>
      </c>
      <c r="E119" s="16"/>
      <c r="F119" s="363"/>
      <c r="G119" s="336">
        <v>4</v>
      </c>
      <c r="H119" s="364">
        <f t="shared" si="239"/>
        <v>120</v>
      </c>
      <c r="I119" s="365">
        <f t="shared" ref="I119:I120" si="290">J119+L119</f>
        <v>39</v>
      </c>
      <c r="J119" s="366">
        <v>26</v>
      </c>
      <c r="K119" s="14"/>
      <c r="L119" s="143">
        <v>13</v>
      </c>
      <c r="M119" s="367">
        <f t="shared" si="285"/>
        <v>81</v>
      </c>
      <c r="N119" s="101"/>
      <c r="O119" s="102"/>
      <c r="P119" s="368"/>
      <c r="Q119" s="104"/>
      <c r="R119" s="102"/>
      <c r="S119" s="103"/>
      <c r="T119" s="101"/>
      <c r="U119" s="102"/>
      <c r="V119" s="103"/>
      <c r="W119" s="104"/>
      <c r="X119" s="103">
        <v>3</v>
      </c>
      <c r="Y119" s="78"/>
      <c r="Z119" s="78"/>
      <c r="AA119" s="78"/>
      <c r="AB119" s="78"/>
      <c r="AC119" s="78"/>
      <c r="AD119" s="78"/>
      <c r="AE119" s="78"/>
      <c r="AF119" s="78"/>
      <c r="AG119" s="286" t="b">
        <f t="shared" ref="AG119:AH119" si="291">ISBLANK(N119)</f>
        <v>1</v>
      </c>
      <c r="AH119" s="286" t="b">
        <f t="shared" si="291"/>
        <v>1</v>
      </c>
      <c r="AI119" s="300"/>
      <c r="AJ119" s="286" t="b">
        <f t="shared" ref="AJ119:AK119" si="292">ISBLANK(Q119)</f>
        <v>1</v>
      </c>
      <c r="AK119" s="286" t="b">
        <f t="shared" si="292"/>
        <v>1</v>
      </c>
      <c r="AL119" s="300"/>
      <c r="AM119" s="286" t="b">
        <f t="shared" ref="AM119:AN119" si="293">ISBLANK(T119)</f>
        <v>1</v>
      </c>
      <c r="AN119" s="286" t="b">
        <f t="shared" si="293"/>
        <v>1</v>
      </c>
      <c r="AO119" s="300"/>
      <c r="AP119" s="286" t="b">
        <f t="shared" ref="AP119:AQ119" si="294">ISBLANK(W119)</f>
        <v>1</v>
      </c>
      <c r="AQ119" s="286" t="b">
        <f t="shared" si="294"/>
        <v>0</v>
      </c>
      <c r="AR119" s="78"/>
      <c r="AS119" s="78"/>
      <c r="AT119" s="301">
        <f t="shared" si="240"/>
        <v>0.32500000000000001</v>
      </c>
      <c r="AU119" s="300"/>
      <c r="AV119" s="78"/>
      <c r="AW119" s="78"/>
      <c r="AX119" s="78"/>
      <c r="AY119" s="78"/>
      <c r="AZ119" s="78"/>
      <c r="BA119" s="78"/>
      <c r="BB119" s="78"/>
      <c r="BC119" s="78"/>
      <c r="BD119" s="78"/>
      <c r="BE119" s="78"/>
      <c r="BF119" s="78"/>
      <c r="BG119" s="78"/>
      <c r="BH119" s="78"/>
      <c r="BI119" s="78"/>
      <c r="BJ119" s="78"/>
      <c r="BK119" s="78"/>
      <c r="BL119" s="78"/>
      <c r="BM119" s="78"/>
      <c r="BN119" s="78"/>
      <c r="BO119" s="78"/>
      <c r="BP119" s="78"/>
    </row>
    <row r="120" spans="1:68" ht="15.75" customHeight="1">
      <c r="A120" s="353" t="s">
        <v>328</v>
      </c>
      <c r="B120" s="369" t="s">
        <v>329</v>
      </c>
      <c r="C120" s="370"/>
      <c r="D120" s="371">
        <v>8</v>
      </c>
      <c r="E120" s="372"/>
      <c r="F120" s="373"/>
      <c r="G120" s="374">
        <v>4</v>
      </c>
      <c r="H120" s="28">
        <f t="shared" si="239"/>
        <v>120</v>
      </c>
      <c r="I120" s="375">
        <f t="shared" si="290"/>
        <v>39</v>
      </c>
      <c r="J120" s="376">
        <v>26</v>
      </c>
      <c r="K120" s="371"/>
      <c r="L120" s="143">
        <v>13</v>
      </c>
      <c r="M120" s="377">
        <f t="shared" si="285"/>
        <v>81</v>
      </c>
      <c r="N120" s="378"/>
      <c r="O120" s="379"/>
      <c r="P120" s="380"/>
      <c r="Q120" s="381"/>
      <c r="R120" s="379"/>
      <c r="S120" s="382"/>
      <c r="T120" s="378"/>
      <c r="U120" s="379"/>
      <c r="V120" s="382"/>
      <c r="W120" s="381"/>
      <c r="X120" s="382">
        <v>3</v>
      </c>
      <c r="Y120" s="78"/>
      <c r="Z120" s="78"/>
      <c r="AA120" s="78"/>
      <c r="AB120" s="78"/>
      <c r="AC120" s="78"/>
      <c r="AD120" s="78"/>
      <c r="AE120" s="78"/>
      <c r="AF120" s="78"/>
      <c r="AG120" s="285"/>
      <c r="AH120" s="285"/>
      <c r="AI120" s="299"/>
      <c r="AJ120" s="285"/>
      <c r="AK120" s="285"/>
      <c r="AL120" s="299"/>
      <c r="AM120" s="285"/>
      <c r="AN120" s="285"/>
      <c r="AO120" s="299"/>
      <c r="AP120" s="285"/>
      <c r="AQ120" s="285"/>
      <c r="AR120" s="78"/>
      <c r="AS120" s="78"/>
      <c r="AT120" s="301">
        <f t="shared" si="240"/>
        <v>0.32500000000000001</v>
      </c>
      <c r="AU120" s="300"/>
      <c r="AV120" s="78"/>
      <c r="AW120" s="78"/>
      <c r="AX120" s="78"/>
      <c r="AY120" s="78"/>
      <c r="AZ120" s="78"/>
      <c r="BA120" s="78"/>
      <c r="BB120" s="78"/>
      <c r="BC120" s="78"/>
      <c r="BD120" s="78"/>
      <c r="BE120" s="78"/>
      <c r="BF120" s="78"/>
      <c r="BG120" s="78"/>
      <c r="BH120" s="78"/>
      <c r="BI120" s="78"/>
      <c r="BJ120" s="78"/>
      <c r="BK120" s="78"/>
      <c r="BL120" s="78"/>
      <c r="BM120" s="78"/>
      <c r="BN120" s="78"/>
      <c r="BO120" s="78"/>
      <c r="BP120" s="78"/>
    </row>
    <row r="121" spans="1:68" ht="15.75" customHeight="1">
      <c r="A121" s="354"/>
      <c r="B121" s="383" t="s">
        <v>293</v>
      </c>
      <c r="C121" s="384"/>
      <c r="D121" s="385"/>
      <c r="E121" s="385"/>
      <c r="F121" s="386"/>
      <c r="G121" s="387">
        <v>8</v>
      </c>
      <c r="H121" s="385">
        <f t="shared" si="239"/>
        <v>240</v>
      </c>
      <c r="I121" s="384"/>
      <c r="J121" s="384"/>
      <c r="K121" s="385"/>
      <c r="L121" s="385"/>
      <c r="M121" s="388"/>
      <c r="N121" s="389"/>
      <c r="O121" s="389"/>
      <c r="P121" s="389"/>
      <c r="Q121" s="389"/>
      <c r="R121" s="389"/>
      <c r="S121" s="389"/>
      <c r="T121" s="389"/>
      <c r="U121" s="389"/>
      <c r="V121" s="389"/>
      <c r="W121" s="389"/>
      <c r="X121" s="390"/>
      <c r="Y121" s="78"/>
      <c r="Z121" s="78"/>
      <c r="AA121" s="78"/>
      <c r="AB121" s="78"/>
      <c r="AC121" s="78"/>
      <c r="AD121" s="78"/>
      <c r="AE121" s="78"/>
      <c r="AF121" s="78"/>
      <c r="AG121" s="285"/>
      <c r="AH121" s="285"/>
      <c r="AI121" s="299"/>
      <c r="AJ121" s="285"/>
      <c r="AK121" s="285"/>
      <c r="AL121" s="299"/>
      <c r="AM121" s="285"/>
      <c r="AN121" s="285"/>
      <c r="AO121" s="299"/>
      <c r="AP121" s="285"/>
      <c r="AQ121" s="285"/>
      <c r="AR121" s="78"/>
      <c r="AS121" s="78"/>
      <c r="AT121" s="300"/>
      <c r="AU121" s="300"/>
      <c r="AV121" s="78"/>
      <c r="AW121" s="78"/>
      <c r="AX121" s="78"/>
      <c r="AY121" s="78"/>
      <c r="AZ121" s="78"/>
      <c r="BA121" s="78"/>
      <c r="BB121" s="78"/>
      <c r="BC121" s="78"/>
      <c r="BD121" s="78"/>
      <c r="BE121" s="78"/>
      <c r="BF121" s="78"/>
      <c r="BG121" s="78"/>
      <c r="BH121" s="78"/>
      <c r="BI121" s="78"/>
      <c r="BJ121" s="78"/>
      <c r="BK121" s="78"/>
      <c r="BL121" s="78"/>
      <c r="BM121" s="78"/>
      <c r="BN121" s="78"/>
      <c r="BO121" s="78"/>
      <c r="BP121" s="78"/>
    </row>
    <row r="122" spans="1:68" ht="15.75" customHeight="1">
      <c r="A122" s="932" t="s">
        <v>239</v>
      </c>
      <c r="B122" s="886"/>
      <c r="C122" s="886"/>
      <c r="D122" s="886"/>
      <c r="E122" s="886"/>
      <c r="F122" s="887"/>
      <c r="G122" s="245">
        <f t="shared" ref="G122:X122" si="295">G96+G99+G107+G101+G104+G109+G112+G114+G117+G119</f>
        <v>40</v>
      </c>
      <c r="H122" s="245">
        <f t="shared" si="295"/>
        <v>1200</v>
      </c>
      <c r="I122" s="245">
        <f t="shared" si="295"/>
        <v>489</v>
      </c>
      <c r="J122" s="245">
        <f t="shared" si="295"/>
        <v>247</v>
      </c>
      <c r="K122" s="245">
        <f t="shared" si="295"/>
        <v>0</v>
      </c>
      <c r="L122" s="245">
        <f t="shared" si="295"/>
        <v>242</v>
      </c>
      <c r="M122" s="245">
        <f t="shared" si="295"/>
        <v>711</v>
      </c>
      <c r="N122" s="245">
        <f t="shared" si="295"/>
        <v>0</v>
      </c>
      <c r="O122" s="245">
        <f t="shared" si="295"/>
        <v>0</v>
      </c>
      <c r="P122" s="245">
        <f t="shared" si="295"/>
        <v>0</v>
      </c>
      <c r="Q122" s="245">
        <f t="shared" si="295"/>
        <v>4</v>
      </c>
      <c r="R122" s="245">
        <f t="shared" si="295"/>
        <v>6</v>
      </c>
      <c r="S122" s="245">
        <f t="shared" si="295"/>
        <v>6</v>
      </c>
      <c r="T122" s="245">
        <f t="shared" si="295"/>
        <v>3</v>
      </c>
      <c r="U122" s="245">
        <f t="shared" si="295"/>
        <v>6</v>
      </c>
      <c r="V122" s="245">
        <f t="shared" si="295"/>
        <v>6</v>
      </c>
      <c r="W122" s="245">
        <f t="shared" si="295"/>
        <v>6</v>
      </c>
      <c r="X122" s="245">
        <f t="shared" si="295"/>
        <v>6</v>
      </c>
      <c r="Y122" s="149">
        <f t="shared" ref="Y122:AC122" si="296">SUM(Y99:Y120)</f>
        <v>0</v>
      </c>
      <c r="Z122" s="148">
        <f t="shared" si="296"/>
        <v>0</v>
      </c>
      <c r="AA122" s="148">
        <f t="shared" si="296"/>
        <v>0</v>
      </c>
      <c r="AB122" s="148">
        <f t="shared" si="296"/>
        <v>0</v>
      </c>
      <c r="AC122" s="148">
        <f t="shared" si="296"/>
        <v>0</v>
      </c>
      <c r="AD122" s="78"/>
      <c r="AE122" s="78"/>
      <c r="AF122" s="78"/>
      <c r="AG122" s="309">
        <f t="shared" ref="AG122:AQ122" si="297">SUMIF(AG96:AG120,FALSE,$G96:$G120)</f>
        <v>0</v>
      </c>
      <c r="AH122" s="309">
        <f t="shared" si="297"/>
        <v>0</v>
      </c>
      <c r="AI122" s="309">
        <f t="shared" si="297"/>
        <v>0</v>
      </c>
      <c r="AJ122" s="309">
        <f t="shared" si="297"/>
        <v>4</v>
      </c>
      <c r="AK122" s="309">
        <f t="shared" si="297"/>
        <v>8</v>
      </c>
      <c r="AL122" s="309">
        <f t="shared" si="297"/>
        <v>0</v>
      </c>
      <c r="AM122" s="309">
        <f t="shared" si="297"/>
        <v>4</v>
      </c>
      <c r="AN122" s="309">
        <f t="shared" si="297"/>
        <v>8</v>
      </c>
      <c r="AO122" s="309">
        <f t="shared" si="297"/>
        <v>0</v>
      </c>
      <c r="AP122" s="309">
        <f t="shared" si="297"/>
        <v>8</v>
      </c>
      <c r="AQ122" s="309">
        <f t="shared" si="297"/>
        <v>8</v>
      </c>
      <c r="AR122" s="302">
        <f>SUM(AG122:AQ122)</f>
        <v>40</v>
      </c>
      <c r="AS122" s="78"/>
      <c r="AT122" s="300"/>
      <c r="AU122" s="300"/>
      <c r="AV122" s="78"/>
      <c r="AW122" s="78"/>
      <c r="AX122" s="78"/>
      <c r="AY122" s="78"/>
      <c r="AZ122" s="78"/>
      <c r="BA122" s="78"/>
      <c r="BB122" s="78"/>
      <c r="BC122" s="78"/>
      <c r="BD122" s="78"/>
      <c r="BE122" s="78"/>
      <c r="BF122" s="78"/>
      <c r="BG122" s="78"/>
      <c r="BH122" s="78"/>
      <c r="BI122" s="78"/>
      <c r="BJ122" s="78"/>
      <c r="BK122" s="78"/>
      <c r="BL122" s="78"/>
      <c r="BM122" s="78"/>
      <c r="BN122" s="78"/>
      <c r="BO122" s="78"/>
      <c r="BP122" s="78"/>
    </row>
    <row r="123" spans="1:68" ht="15.75" customHeight="1">
      <c r="A123" s="942" t="s">
        <v>240</v>
      </c>
      <c r="B123" s="892"/>
      <c r="C123" s="892"/>
      <c r="D123" s="892"/>
      <c r="E123" s="892"/>
      <c r="F123" s="893"/>
      <c r="G123" s="266">
        <f t="shared" ref="G123:AC123" si="298">G122+G88</f>
        <v>60</v>
      </c>
      <c r="H123" s="267">
        <f t="shared" si="298"/>
        <v>1800</v>
      </c>
      <c r="I123" s="267">
        <f t="shared" si="298"/>
        <v>708</v>
      </c>
      <c r="J123" s="267">
        <f t="shared" si="298"/>
        <v>265</v>
      </c>
      <c r="K123" s="267">
        <f t="shared" si="298"/>
        <v>0</v>
      </c>
      <c r="L123" s="267">
        <f t="shared" si="298"/>
        <v>443</v>
      </c>
      <c r="M123" s="267">
        <f t="shared" si="298"/>
        <v>1092</v>
      </c>
      <c r="N123" s="148">
        <f t="shared" si="298"/>
        <v>0</v>
      </c>
      <c r="O123" s="148">
        <f t="shared" si="298"/>
        <v>0</v>
      </c>
      <c r="P123" s="148">
        <f t="shared" si="298"/>
        <v>0</v>
      </c>
      <c r="Q123" s="148">
        <f t="shared" si="298"/>
        <v>4</v>
      </c>
      <c r="R123" s="148">
        <f t="shared" si="298"/>
        <v>8</v>
      </c>
      <c r="S123" s="148">
        <f t="shared" si="298"/>
        <v>8</v>
      </c>
      <c r="T123" s="148">
        <f t="shared" si="298"/>
        <v>6</v>
      </c>
      <c r="U123" s="148">
        <f t="shared" si="298"/>
        <v>9</v>
      </c>
      <c r="V123" s="148">
        <f t="shared" si="298"/>
        <v>9</v>
      </c>
      <c r="W123" s="148">
        <f t="shared" si="298"/>
        <v>9</v>
      </c>
      <c r="X123" s="148">
        <f t="shared" si="298"/>
        <v>9</v>
      </c>
      <c r="Y123" s="149">
        <f t="shared" si="298"/>
        <v>0</v>
      </c>
      <c r="Z123" s="148">
        <f t="shared" si="298"/>
        <v>0</v>
      </c>
      <c r="AA123" s="148">
        <f t="shared" si="298"/>
        <v>0</v>
      </c>
      <c r="AB123" s="148">
        <f t="shared" si="298"/>
        <v>0</v>
      </c>
      <c r="AC123" s="148">
        <f t="shared" si="298"/>
        <v>0</v>
      </c>
      <c r="AD123" s="78"/>
      <c r="AE123" s="78"/>
      <c r="AF123" s="78"/>
      <c r="AG123" s="299"/>
      <c r="AH123" s="299"/>
      <c r="AI123" s="299"/>
      <c r="AJ123" s="299"/>
      <c r="AK123" s="299"/>
      <c r="AL123" s="299"/>
      <c r="AM123" s="299"/>
      <c r="AN123" s="299"/>
      <c r="AO123" s="299"/>
      <c r="AP123" s="299"/>
      <c r="AQ123" s="299"/>
      <c r="AR123" s="78"/>
      <c r="AS123" s="78"/>
      <c r="AT123" s="300"/>
      <c r="AU123" s="300"/>
      <c r="AV123" s="78"/>
      <c r="AW123" s="78"/>
      <c r="AX123" s="78"/>
      <c r="AY123" s="78"/>
      <c r="AZ123" s="78"/>
      <c r="BA123" s="78"/>
      <c r="BB123" s="78"/>
      <c r="BC123" s="78"/>
      <c r="BD123" s="78"/>
      <c r="BE123" s="78"/>
      <c r="BF123" s="78"/>
      <c r="BG123" s="78"/>
      <c r="BH123" s="78"/>
      <c r="BI123" s="78"/>
      <c r="BJ123" s="78"/>
      <c r="BK123" s="78"/>
      <c r="BL123" s="78"/>
      <c r="BM123" s="78"/>
      <c r="BN123" s="78"/>
      <c r="BO123" s="78"/>
      <c r="BP123" s="78"/>
    </row>
    <row r="124" spans="1:68" ht="15.75" customHeight="1">
      <c r="A124" s="941" t="s">
        <v>241</v>
      </c>
      <c r="B124" s="886"/>
      <c r="C124" s="886"/>
      <c r="D124" s="886"/>
      <c r="E124" s="886"/>
      <c r="F124" s="887"/>
      <c r="G124" s="266">
        <f t="shared" ref="G124:M124" si="299">G123+G64</f>
        <v>240</v>
      </c>
      <c r="H124" s="267">
        <f t="shared" si="299"/>
        <v>7200</v>
      </c>
      <c r="I124" s="267">
        <f t="shared" si="299"/>
        <v>2489</v>
      </c>
      <c r="J124" s="267">
        <f t="shared" si="299"/>
        <v>1035</v>
      </c>
      <c r="K124" s="267">
        <f t="shared" si="299"/>
        <v>63</v>
      </c>
      <c r="L124" s="267">
        <f t="shared" si="299"/>
        <v>1391</v>
      </c>
      <c r="M124" s="267">
        <f t="shared" si="299"/>
        <v>4561</v>
      </c>
      <c r="N124" s="148">
        <f t="shared" ref="N124:X124" si="300">N64+N123</f>
        <v>26</v>
      </c>
      <c r="O124" s="148">
        <f t="shared" si="300"/>
        <v>19</v>
      </c>
      <c r="P124" s="148">
        <f t="shared" si="300"/>
        <v>19</v>
      </c>
      <c r="Q124" s="148">
        <f t="shared" si="300"/>
        <v>23</v>
      </c>
      <c r="R124" s="148">
        <f t="shared" si="300"/>
        <v>17</v>
      </c>
      <c r="S124" s="148">
        <f t="shared" si="300"/>
        <v>17</v>
      </c>
      <c r="T124" s="148">
        <f t="shared" si="300"/>
        <v>23</v>
      </c>
      <c r="U124" s="148">
        <f t="shared" si="300"/>
        <v>18</v>
      </c>
      <c r="V124" s="148">
        <f t="shared" si="300"/>
        <v>18</v>
      </c>
      <c r="W124" s="148">
        <f t="shared" si="300"/>
        <v>21</v>
      </c>
      <c r="X124" s="148">
        <f t="shared" si="300"/>
        <v>14</v>
      </c>
      <c r="Y124" s="27"/>
      <c r="Z124" s="27"/>
      <c r="AA124" s="268">
        <v>22</v>
      </c>
      <c r="AB124" s="268">
        <v>22</v>
      </c>
      <c r="AC124" s="268">
        <v>22</v>
      </c>
      <c r="AD124" s="27"/>
      <c r="AE124" s="27"/>
      <c r="AF124" s="27"/>
      <c r="AG124" s="285"/>
      <c r="AH124" s="285"/>
      <c r="AI124" s="285"/>
      <c r="AJ124" s="285"/>
      <c r="AK124" s="285"/>
      <c r="AL124" s="285"/>
      <c r="AM124" s="285"/>
      <c r="AN124" s="285"/>
      <c r="AO124" s="285"/>
      <c r="AP124" s="285"/>
      <c r="AQ124" s="285"/>
      <c r="AR124" s="27"/>
      <c r="AS124" s="27"/>
      <c r="AT124" s="286"/>
      <c r="AU124" s="286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  <c r="BF124" s="27"/>
      <c r="BG124" s="27"/>
      <c r="BH124" s="27"/>
      <c r="BI124" s="27"/>
      <c r="BJ124" s="27"/>
      <c r="BK124" s="27"/>
      <c r="BL124" s="27"/>
      <c r="BM124" s="27"/>
      <c r="BN124" s="27"/>
      <c r="BO124" s="27"/>
      <c r="BP124" s="27"/>
    </row>
    <row r="125" spans="1:68" ht="15.75" customHeight="1">
      <c r="A125" s="894" t="s">
        <v>242</v>
      </c>
      <c r="B125" s="892"/>
      <c r="C125" s="892"/>
      <c r="D125" s="892"/>
      <c r="E125" s="892"/>
      <c r="F125" s="892"/>
      <c r="G125" s="892"/>
      <c r="H125" s="892"/>
      <c r="I125" s="892"/>
      <c r="J125" s="892"/>
      <c r="K125" s="892"/>
      <c r="L125" s="892"/>
      <c r="M125" s="893"/>
      <c r="N125" s="148">
        <f t="shared" ref="N125:AC125" si="301">N124</f>
        <v>26</v>
      </c>
      <c r="O125" s="148">
        <f t="shared" si="301"/>
        <v>19</v>
      </c>
      <c r="P125" s="148">
        <f t="shared" si="301"/>
        <v>19</v>
      </c>
      <c r="Q125" s="148">
        <f t="shared" si="301"/>
        <v>23</v>
      </c>
      <c r="R125" s="148">
        <f t="shared" si="301"/>
        <v>17</v>
      </c>
      <c r="S125" s="148">
        <f t="shared" si="301"/>
        <v>17</v>
      </c>
      <c r="T125" s="148">
        <f t="shared" si="301"/>
        <v>23</v>
      </c>
      <c r="U125" s="148">
        <f t="shared" si="301"/>
        <v>18</v>
      </c>
      <c r="V125" s="148">
        <f t="shared" si="301"/>
        <v>18</v>
      </c>
      <c r="W125" s="148">
        <f t="shared" si="301"/>
        <v>21</v>
      </c>
      <c r="X125" s="148">
        <f t="shared" si="301"/>
        <v>14</v>
      </c>
      <c r="Y125" s="149">
        <f t="shared" si="301"/>
        <v>0</v>
      </c>
      <c r="Z125" s="148">
        <f t="shared" si="301"/>
        <v>0</v>
      </c>
      <c r="AA125" s="148">
        <f t="shared" si="301"/>
        <v>22</v>
      </c>
      <c r="AB125" s="148">
        <f t="shared" si="301"/>
        <v>22</v>
      </c>
      <c r="AC125" s="148">
        <f t="shared" si="301"/>
        <v>22</v>
      </c>
      <c r="AD125" s="27"/>
      <c r="AE125" s="27"/>
      <c r="AF125" s="27"/>
      <c r="AG125" s="285"/>
      <c r="AH125" s="285"/>
      <c r="AI125" s="285"/>
      <c r="AJ125" s="285"/>
      <c r="AK125" s="285"/>
      <c r="AL125" s="285"/>
      <c r="AM125" s="285"/>
      <c r="AN125" s="285"/>
      <c r="AO125" s="285"/>
      <c r="AP125" s="285"/>
      <c r="AQ125" s="285"/>
      <c r="AR125" s="27"/>
      <c r="AS125" s="27"/>
      <c r="AT125" s="286"/>
      <c r="AU125" s="286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  <c r="BF125" s="27"/>
      <c r="BG125" s="27"/>
      <c r="BH125" s="27"/>
      <c r="BI125" s="27"/>
      <c r="BJ125" s="27"/>
      <c r="BK125" s="27"/>
      <c r="BL125" s="27"/>
      <c r="BM125" s="27"/>
      <c r="BN125" s="27"/>
      <c r="BO125" s="27"/>
      <c r="BP125" s="27"/>
    </row>
    <row r="126" spans="1:68" ht="15.75" customHeight="1">
      <c r="A126" s="894" t="s">
        <v>243</v>
      </c>
      <c r="B126" s="892"/>
      <c r="C126" s="892"/>
      <c r="D126" s="892"/>
      <c r="E126" s="892"/>
      <c r="F126" s="892"/>
      <c r="G126" s="892"/>
      <c r="H126" s="892"/>
      <c r="I126" s="892"/>
      <c r="J126" s="892"/>
      <c r="K126" s="892"/>
      <c r="L126" s="892"/>
      <c r="M126" s="893"/>
      <c r="N126" s="148">
        <v>4</v>
      </c>
      <c r="O126" s="247"/>
      <c r="P126" s="269">
        <v>3</v>
      </c>
      <c r="Q126" s="269">
        <v>2</v>
      </c>
      <c r="R126" s="269"/>
      <c r="S126" s="269">
        <v>2</v>
      </c>
      <c r="T126" s="269">
        <v>3</v>
      </c>
      <c r="U126" s="269"/>
      <c r="V126" s="269">
        <v>3</v>
      </c>
      <c r="W126" s="269">
        <v>2</v>
      </c>
      <c r="X126" s="269">
        <v>3</v>
      </c>
      <c r="Y126" s="27"/>
      <c r="Z126" s="27"/>
      <c r="AA126" s="27"/>
      <c r="AB126" s="27"/>
      <c r="AC126" s="27"/>
      <c r="AD126" s="27"/>
      <c r="AE126" s="27"/>
      <c r="AF126" s="27"/>
      <c r="AG126" s="285"/>
      <c r="AH126" s="285"/>
      <c r="AI126" s="285"/>
      <c r="AJ126" s="285"/>
      <c r="AK126" s="285"/>
      <c r="AL126" s="285"/>
      <c r="AM126" s="285"/>
      <c r="AN126" s="285"/>
      <c r="AO126" s="285"/>
      <c r="AP126" s="285"/>
      <c r="AQ126" s="285"/>
      <c r="AR126" s="27"/>
      <c r="AS126" s="27"/>
      <c r="AT126" s="286"/>
      <c r="AU126" s="286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  <c r="BF126" s="27"/>
      <c r="BG126" s="27"/>
      <c r="BH126" s="27"/>
      <c r="BI126" s="27"/>
      <c r="BJ126" s="27"/>
      <c r="BK126" s="27"/>
      <c r="BL126" s="27"/>
      <c r="BM126" s="27"/>
      <c r="BN126" s="27"/>
      <c r="BO126" s="27"/>
      <c r="BP126" s="27"/>
    </row>
    <row r="127" spans="1:68" ht="15.75" customHeight="1">
      <c r="A127" s="894" t="s">
        <v>244</v>
      </c>
      <c r="B127" s="892"/>
      <c r="C127" s="892"/>
      <c r="D127" s="892"/>
      <c r="E127" s="892"/>
      <c r="F127" s="892"/>
      <c r="G127" s="892"/>
      <c r="H127" s="892"/>
      <c r="I127" s="892"/>
      <c r="J127" s="892"/>
      <c r="K127" s="892"/>
      <c r="L127" s="892"/>
      <c r="M127" s="893"/>
      <c r="N127" s="148">
        <v>3</v>
      </c>
      <c r="O127" s="149"/>
      <c r="P127" s="113">
        <v>4</v>
      </c>
      <c r="Q127" s="113">
        <v>5</v>
      </c>
      <c r="R127" s="113"/>
      <c r="S127" s="113">
        <v>5</v>
      </c>
      <c r="T127" s="113">
        <v>4</v>
      </c>
      <c r="U127" s="113"/>
      <c r="V127" s="113">
        <v>4</v>
      </c>
      <c r="W127" s="113">
        <v>4</v>
      </c>
      <c r="X127" s="113">
        <v>2</v>
      </c>
      <c r="Y127" s="27"/>
      <c r="Z127" s="27"/>
      <c r="AA127" s="27"/>
      <c r="AB127" s="27"/>
      <c r="AC127" s="27"/>
      <c r="AD127" s="27"/>
      <c r="AE127" s="27"/>
      <c r="AF127" s="27"/>
      <c r="AG127" s="285"/>
      <c r="AH127" s="285"/>
      <c r="AI127" s="285"/>
      <c r="AJ127" s="285"/>
      <c r="AK127" s="285"/>
      <c r="AL127" s="285"/>
      <c r="AM127" s="285"/>
      <c r="AN127" s="285"/>
      <c r="AO127" s="285"/>
      <c r="AP127" s="285"/>
      <c r="AQ127" s="285"/>
      <c r="AR127" s="27"/>
      <c r="AS127" s="27"/>
      <c r="AT127" s="286"/>
      <c r="AU127" s="286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  <c r="BF127" s="27"/>
      <c r="BG127" s="27"/>
      <c r="BH127" s="27"/>
      <c r="BI127" s="27"/>
      <c r="BJ127" s="27"/>
      <c r="BK127" s="27"/>
      <c r="BL127" s="27"/>
      <c r="BM127" s="27"/>
      <c r="BN127" s="27"/>
      <c r="BO127" s="27"/>
      <c r="BP127" s="27"/>
    </row>
    <row r="128" spans="1:68" ht="15.75" customHeight="1">
      <c r="A128" s="894" t="s">
        <v>245</v>
      </c>
      <c r="B128" s="892"/>
      <c r="C128" s="892"/>
      <c r="D128" s="892"/>
      <c r="E128" s="892"/>
      <c r="F128" s="892"/>
      <c r="G128" s="892"/>
      <c r="H128" s="892"/>
      <c r="I128" s="892"/>
      <c r="J128" s="892"/>
      <c r="K128" s="892"/>
      <c r="L128" s="892"/>
      <c r="M128" s="893"/>
      <c r="N128" s="272"/>
      <c r="O128" s="273"/>
      <c r="P128" s="273"/>
      <c r="Q128" s="274"/>
      <c r="R128" s="274"/>
      <c r="S128" s="274"/>
      <c r="T128" s="274"/>
      <c r="U128" s="274"/>
      <c r="V128" s="274"/>
      <c r="W128" s="274"/>
      <c r="X128" s="274"/>
      <c r="Y128" s="27"/>
      <c r="Z128" s="27"/>
      <c r="AA128" s="27"/>
      <c r="AB128" s="27"/>
      <c r="AC128" s="27"/>
      <c r="AD128" s="27"/>
      <c r="AE128" s="27"/>
      <c r="AF128" s="27"/>
      <c r="AG128" s="285"/>
      <c r="AH128" s="285"/>
      <c r="AI128" s="285"/>
      <c r="AJ128" s="285"/>
      <c r="AK128" s="285"/>
      <c r="AL128" s="285"/>
      <c r="AM128" s="285"/>
      <c r="AN128" s="285"/>
      <c r="AO128" s="285"/>
      <c r="AP128" s="285"/>
      <c r="AQ128" s="285"/>
      <c r="AR128" s="27"/>
      <c r="AS128" s="27"/>
      <c r="AT128" s="286"/>
      <c r="AU128" s="286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  <c r="BF128" s="27"/>
      <c r="BG128" s="27"/>
      <c r="BH128" s="27"/>
      <c r="BI128" s="27"/>
      <c r="BJ128" s="27"/>
      <c r="BK128" s="27"/>
      <c r="BL128" s="27"/>
      <c r="BM128" s="27"/>
      <c r="BN128" s="27"/>
      <c r="BO128" s="27"/>
      <c r="BP128" s="27"/>
    </row>
    <row r="129" spans="1:68" ht="15.75" customHeight="1">
      <c r="A129" s="895" t="s">
        <v>246</v>
      </c>
      <c r="B129" s="896"/>
      <c r="C129" s="896"/>
      <c r="D129" s="896"/>
      <c r="E129" s="896"/>
      <c r="F129" s="896"/>
      <c r="G129" s="896"/>
      <c r="H129" s="896"/>
      <c r="I129" s="896"/>
      <c r="J129" s="896"/>
      <c r="K129" s="896"/>
      <c r="L129" s="896"/>
      <c r="M129" s="897"/>
      <c r="N129" s="37"/>
      <c r="O129" s="273"/>
      <c r="P129" s="273"/>
      <c r="Q129" s="391"/>
      <c r="R129" s="391"/>
      <c r="S129" s="392">
        <v>1</v>
      </c>
      <c r="T129" s="392">
        <v>1</v>
      </c>
      <c r="U129" s="391"/>
      <c r="V129" s="392"/>
      <c r="W129" s="392">
        <v>1</v>
      </c>
      <c r="X129" s="391"/>
      <c r="Y129" s="27"/>
      <c r="Z129" s="27"/>
      <c r="AA129" s="27"/>
      <c r="AB129" s="27"/>
      <c r="AC129" s="27"/>
      <c r="AD129" s="27"/>
      <c r="AE129" s="27"/>
      <c r="AF129" s="27"/>
      <c r="AG129" s="285"/>
      <c r="AH129" s="285"/>
      <c r="AI129" s="285"/>
      <c r="AJ129" s="285"/>
      <c r="AK129" s="285"/>
      <c r="AL129" s="285"/>
      <c r="AM129" s="285"/>
      <c r="AN129" s="285"/>
      <c r="AO129" s="285"/>
      <c r="AP129" s="285"/>
      <c r="AQ129" s="285"/>
      <c r="AR129" s="27"/>
      <c r="AS129" s="27"/>
      <c r="AT129" s="286"/>
      <c r="AU129" s="286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  <c r="BF129" s="27"/>
      <c r="BG129" s="27"/>
      <c r="BH129" s="27"/>
      <c r="BI129" s="27"/>
      <c r="BJ129" s="27"/>
      <c r="BK129" s="27"/>
      <c r="BL129" s="27"/>
      <c r="BM129" s="27"/>
      <c r="BN129" s="27"/>
      <c r="BO129" s="27"/>
      <c r="BP129" s="27"/>
    </row>
    <row r="130" spans="1:68" ht="15.75" customHeight="1">
      <c r="A130" s="898" t="s">
        <v>247</v>
      </c>
      <c r="B130" s="892"/>
      <c r="C130" s="892"/>
      <c r="D130" s="892"/>
      <c r="E130" s="892"/>
      <c r="F130" s="892"/>
      <c r="G130" s="892"/>
      <c r="H130" s="892"/>
      <c r="I130" s="892"/>
      <c r="J130" s="892"/>
      <c r="K130" s="892"/>
      <c r="L130" s="892"/>
      <c r="M130" s="893"/>
      <c r="N130" s="899" t="s">
        <v>248</v>
      </c>
      <c r="O130" s="886"/>
      <c r="P130" s="887"/>
      <c r="Q130" s="885">
        <f>G64/G124*100</f>
        <v>75</v>
      </c>
      <c r="R130" s="886"/>
      <c r="S130" s="887"/>
      <c r="T130" s="885" t="s">
        <v>249</v>
      </c>
      <c r="U130" s="886"/>
      <c r="V130" s="887"/>
      <c r="W130" s="885">
        <f>G123/G124*100</f>
        <v>25</v>
      </c>
      <c r="X130" s="887"/>
      <c r="Y130" s="278">
        <f>SUM(N130:X130)</f>
        <v>100</v>
      </c>
      <c r="Z130" s="27"/>
      <c r="AA130" s="27"/>
      <c r="AB130" s="27"/>
      <c r="AC130" s="27"/>
      <c r="AD130" s="27"/>
      <c r="AE130" s="27"/>
      <c r="AF130" s="27" t="s">
        <v>330</v>
      </c>
      <c r="AG130" s="27" t="s">
        <v>331</v>
      </c>
      <c r="AH130" s="393" t="s">
        <v>332</v>
      </c>
      <c r="AI130" s="285" t="s">
        <v>333</v>
      </c>
      <c r="AJ130" s="285" t="s">
        <v>334</v>
      </c>
      <c r="AK130" s="285"/>
      <c r="AL130" s="285"/>
      <c r="AM130" s="285"/>
      <c r="AN130" s="285"/>
      <c r="AO130" s="285"/>
      <c r="AP130" s="285"/>
      <c r="AQ130" s="285"/>
      <c r="AR130" s="27"/>
      <c r="AS130" s="27"/>
      <c r="AT130" s="286"/>
      <c r="AU130" s="286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  <c r="BF130" s="27"/>
      <c r="BG130" s="27"/>
      <c r="BH130" s="27"/>
      <c r="BI130" s="27"/>
      <c r="BJ130" s="27"/>
      <c r="BK130" s="27"/>
      <c r="BL130" s="27"/>
      <c r="BM130" s="27"/>
      <c r="BN130" s="27"/>
      <c r="BO130" s="27"/>
      <c r="BP130" s="27"/>
    </row>
    <row r="131" spans="1:68" ht="15.75" customHeight="1">
      <c r="A131" s="279"/>
      <c r="B131" s="279"/>
      <c r="C131" s="279"/>
      <c r="D131" s="279"/>
      <c r="E131" s="279"/>
      <c r="F131" s="279"/>
      <c r="G131" s="279"/>
      <c r="H131" s="279"/>
      <c r="I131" s="279"/>
      <c r="J131" s="279"/>
      <c r="K131" s="279"/>
      <c r="L131" s="279"/>
      <c r="M131" s="279"/>
      <c r="N131" s="280"/>
      <c r="O131" s="280"/>
      <c r="P131" s="280"/>
      <c r="Q131" s="281"/>
      <c r="R131" s="281"/>
      <c r="S131" s="281"/>
      <c r="T131" s="280"/>
      <c r="U131" s="280"/>
      <c r="V131" s="280"/>
      <c r="W131" s="280"/>
      <c r="X131" s="280"/>
      <c r="Y131" s="27"/>
      <c r="Z131" s="27"/>
      <c r="AA131" s="27"/>
      <c r="AB131" s="27"/>
      <c r="AC131" s="27"/>
      <c r="AD131" s="27"/>
      <c r="AE131" s="27" t="s">
        <v>71</v>
      </c>
      <c r="AF131" s="288">
        <f t="shared" ref="AF131:AF134" si="302">AF10</f>
        <v>51</v>
      </c>
      <c r="AG131" s="298">
        <f t="shared" ref="AG131:AG134" si="303">AF30</f>
        <v>6</v>
      </c>
      <c r="AH131" s="298">
        <f t="shared" ref="AH131:AH134" si="304">AF56</f>
        <v>3</v>
      </c>
      <c r="AI131" s="394">
        <f t="shared" ref="AI131:AI132" si="305">AF67</f>
        <v>0</v>
      </c>
      <c r="AJ131" s="394">
        <f t="shared" ref="AJ131:AJ132" si="306">AF99</f>
        <v>0</v>
      </c>
      <c r="AK131" s="298">
        <f t="shared" ref="AK131:AK135" si="307">SUM(AF131:AJ131)</f>
        <v>60</v>
      </c>
      <c r="AL131" s="285"/>
      <c r="AM131" s="285"/>
      <c r="AN131" s="285"/>
      <c r="AO131" s="285"/>
      <c r="AP131" s="285"/>
      <c r="AQ131" s="285"/>
      <c r="AR131" s="27"/>
      <c r="AS131" s="27"/>
      <c r="AT131" s="286"/>
      <c r="AU131" s="286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  <c r="BF131" s="27"/>
      <c r="BG131" s="27"/>
      <c r="BH131" s="27"/>
      <c r="BI131" s="27"/>
      <c r="BJ131" s="27"/>
      <c r="BK131" s="27"/>
      <c r="BL131" s="27"/>
      <c r="BM131" s="27"/>
      <c r="BN131" s="27"/>
      <c r="BO131" s="27"/>
      <c r="BP131" s="27"/>
    </row>
    <row r="132" spans="1:68" ht="15.75" customHeight="1">
      <c r="A132" s="395" t="s">
        <v>103</v>
      </c>
      <c r="B132" s="396" t="s">
        <v>92</v>
      </c>
      <c r="C132" s="52"/>
      <c r="D132" s="62"/>
      <c r="E132" s="62"/>
      <c r="F132" s="397"/>
      <c r="G132" s="398">
        <f t="shared" ref="G132:J132" si="308">G133+G134</f>
        <v>13.5</v>
      </c>
      <c r="H132" s="398">
        <f t="shared" si="308"/>
        <v>405</v>
      </c>
      <c r="I132" s="398">
        <f t="shared" si="308"/>
        <v>264</v>
      </c>
      <c r="J132" s="398">
        <f t="shared" si="308"/>
        <v>4</v>
      </c>
      <c r="K132" s="398"/>
      <c r="L132" s="398">
        <f t="shared" ref="L132:M132" si="309">L133+L134</f>
        <v>260</v>
      </c>
      <c r="M132" s="398">
        <f t="shared" si="309"/>
        <v>141</v>
      </c>
      <c r="N132" s="25"/>
      <c r="O132" s="58"/>
      <c r="P132" s="23"/>
      <c r="Q132" s="21"/>
      <c r="R132" s="58"/>
      <c r="S132" s="23"/>
      <c r="T132" s="21"/>
      <c r="U132" s="58"/>
      <c r="V132" s="23"/>
      <c r="W132" s="21"/>
      <c r="X132" s="23"/>
      <c r="Y132" s="27"/>
      <c r="Z132" s="27"/>
      <c r="AA132" s="27"/>
      <c r="AB132" s="27"/>
      <c r="AC132" s="27"/>
      <c r="AD132" s="27"/>
      <c r="AE132" s="27" t="s">
        <v>72</v>
      </c>
      <c r="AF132" s="288">
        <f t="shared" si="302"/>
        <v>17</v>
      </c>
      <c r="AG132" s="298">
        <f t="shared" si="303"/>
        <v>24</v>
      </c>
      <c r="AH132" s="298">
        <f t="shared" si="304"/>
        <v>3</v>
      </c>
      <c r="AI132" s="394">
        <f t="shared" si="305"/>
        <v>8</v>
      </c>
      <c r="AJ132" s="394">
        <f t="shared" si="306"/>
        <v>12</v>
      </c>
      <c r="AK132" s="298">
        <f t="shared" si="307"/>
        <v>64</v>
      </c>
      <c r="AL132" s="285"/>
      <c r="AM132" s="285"/>
      <c r="AN132" s="285"/>
      <c r="AO132" s="285"/>
      <c r="AP132" s="285"/>
      <c r="AQ132" s="285"/>
      <c r="AR132" s="27"/>
      <c r="AS132" s="27"/>
      <c r="AT132" s="286"/>
      <c r="AU132" s="286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  <c r="BF132" s="27"/>
      <c r="BG132" s="27"/>
      <c r="BH132" s="27"/>
      <c r="BI132" s="27"/>
      <c r="BJ132" s="27"/>
      <c r="BK132" s="27"/>
      <c r="BL132" s="27"/>
      <c r="BM132" s="27"/>
      <c r="BN132" s="27"/>
      <c r="BO132" s="27"/>
      <c r="BP132" s="27"/>
    </row>
    <row r="133" spans="1:68" ht="15.75" customHeight="1">
      <c r="A133" s="140" t="s">
        <v>335</v>
      </c>
      <c r="B133" s="355" t="s">
        <v>92</v>
      </c>
      <c r="C133" s="52"/>
      <c r="D133" s="53" t="s">
        <v>336</v>
      </c>
      <c r="E133" s="72"/>
      <c r="F133" s="73"/>
      <c r="G133" s="399">
        <v>6.5</v>
      </c>
      <c r="H133" s="248">
        <f t="shared" ref="H133:H134" si="310">G133*30</f>
        <v>195</v>
      </c>
      <c r="I133" s="160">
        <f t="shared" ref="I133:I134" si="311">J133+K133+L133</f>
        <v>132</v>
      </c>
      <c r="J133" s="161">
        <v>4</v>
      </c>
      <c r="K133" s="161"/>
      <c r="L133" s="161">
        <v>128</v>
      </c>
      <c r="M133" s="400">
        <f t="shared" ref="M133:M135" si="312">H133-I133</f>
        <v>63</v>
      </c>
      <c r="N133" s="25">
        <v>4</v>
      </c>
      <c r="O133" s="58">
        <v>4</v>
      </c>
      <c r="P133" s="23">
        <v>4</v>
      </c>
      <c r="Q133" s="21"/>
      <c r="R133" s="58"/>
      <c r="S133" s="23"/>
      <c r="T133" s="75"/>
      <c r="U133" s="76"/>
      <c r="V133" s="77"/>
      <c r="W133" s="75"/>
      <c r="X133" s="77"/>
      <c r="Y133" s="27"/>
      <c r="Z133" s="27"/>
      <c r="AA133" s="27"/>
      <c r="AB133" s="27"/>
      <c r="AC133" s="27"/>
      <c r="AD133" s="27"/>
      <c r="AE133" s="27" t="s">
        <v>73</v>
      </c>
      <c r="AF133" s="288">
        <f t="shared" si="302"/>
        <v>0</v>
      </c>
      <c r="AG133" s="298">
        <f t="shared" si="303"/>
        <v>37</v>
      </c>
      <c r="AH133" s="298">
        <f t="shared" si="304"/>
        <v>3</v>
      </c>
      <c r="AI133" s="394">
        <f t="shared" ref="AI133:AI134" si="313">AF72</f>
        <v>8</v>
      </c>
      <c r="AJ133" s="394">
        <f t="shared" ref="AJ133:AJ134" si="314">AF107</f>
        <v>12</v>
      </c>
      <c r="AK133" s="298">
        <f t="shared" si="307"/>
        <v>60</v>
      </c>
      <c r="AL133" s="285"/>
      <c r="AM133" s="285"/>
      <c r="AN133" s="285"/>
      <c r="AO133" s="285"/>
      <c r="AP133" s="285"/>
      <c r="AQ133" s="285"/>
      <c r="AR133" s="27"/>
      <c r="AS133" s="27"/>
      <c r="AT133" s="286"/>
      <c r="AU133" s="286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  <c r="BF133" s="27"/>
      <c r="BG133" s="27"/>
      <c r="BH133" s="27"/>
      <c r="BI133" s="27"/>
      <c r="BJ133" s="27"/>
      <c r="BK133" s="27"/>
      <c r="BL133" s="27"/>
      <c r="BM133" s="27"/>
      <c r="BN133" s="27"/>
      <c r="BO133" s="27"/>
      <c r="BP133" s="27"/>
    </row>
    <row r="134" spans="1:68" ht="15.75" customHeight="1">
      <c r="A134" s="140" t="s">
        <v>337</v>
      </c>
      <c r="B134" s="355" t="s">
        <v>92</v>
      </c>
      <c r="C134" s="52"/>
      <c r="D134" s="53" t="s">
        <v>338</v>
      </c>
      <c r="E134" s="72"/>
      <c r="F134" s="73"/>
      <c r="G134" s="56">
        <v>7</v>
      </c>
      <c r="H134" s="57">
        <f t="shared" si="310"/>
        <v>210</v>
      </c>
      <c r="I134" s="21">
        <f t="shared" si="311"/>
        <v>132</v>
      </c>
      <c r="J134" s="22"/>
      <c r="K134" s="22"/>
      <c r="L134" s="22">
        <v>132</v>
      </c>
      <c r="M134" s="74">
        <f t="shared" si="312"/>
        <v>78</v>
      </c>
      <c r="N134" s="25"/>
      <c r="O134" s="58"/>
      <c r="P134" s="23"/>
      <c r="Q134" s="21">
        <v>4</v>
      </c>
      <c r="R134" s="58">
        <v>4</v>
      </c>
      <c r="S134" s="23">
        <v>4</v>
      </c>
      <c r="T134" s="75"/>
      <c r="U134" s="76"/>
      <c r="V134" s="77"/>
      <c r="W134" s="75"/>
      <c r="X134" s="77"/>
      <c r="Y134" s="27"/>
      <c r="Z134" s="27"/>
      <c r="AA134" s="27"/>
      <c r="AB134" s="27"/>
      <c r="AC134" s="27"/>
      <c r="AD134" s="27"/>
      <c r="AE134" s="27" t="s">
        <v>74</v>
      </c>
      <c r="AF134" s="288">
        <f t="shared" si="302"/>
        <v>0</v>
      </c>
      <c r="AG134" s="298">
        <f t="shared" si="303"/>
        <v>24</v>
      </c>
      <c r="AH134" s="298">
        <f t="shared" si="304"/>
        <v>12</v>
      </c>
      <c r="AI134" s="394">
        <f t="shared" si="313"/>
        <v>8</v>
      </c>
      <c r="AJ134" s="394">
        <f t="shared" si="314"/>
        <v>16</v>
      </c>
      <c r="AK134" s="298">
        <f t="shared" si="307"/>
        <v>60</v>
      </c>
      <c r="AL134" s="285"/>
      <c r="AM134" s="285"/>
      <c r="AN134" s="285"/>
      <c r="AO134" s="285"/>
      <c r="AP134" s="285"/>
      <c r="AQ134" s="285"/>
      <c r="AR134" s="27"/>
      <c r="AS134" s="27"/>
      <c r="AT134" s="286"/>
      <c r="AU134" s="286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  <c r="BF134" s="27"/>
      <c r="BG134" s="27"/>
      <c r="BH134" s="27"/>
      <c r="BI134" s="27"/>
      <c r="BJ134" s="27"/>
      <c r="BK134" s="27"/>
      <c r="BL134" s="27"/>
      <c r="BM134" s="27"/>
      <c r="BN134" s="27"/>
      <c r="BO134" s="27"/>
      <c r="BP134" s="27"/>
    </row>
    <row r="135" spans="1:68" ht="15.75" customHeight="1">
      <c r="A135" s="140" t="s">
        <v>339</v>
      </c>
      <c r="B135" s="355" t="s">
        <v>92</v>
      </c>
      <c r="C135" s="52"/>
      <c r="D135" s="72" t="s">
        <v>99</v>
      </c>
      <c r="E135" s="62"/>
      <c r="F135" s="73"/>
      <c r="G135" s="56"/>
      <c r="H135" s="57"/>
      <c r="I135" s="79"/>
      <c r="J135" s="22"/>
      <c r="K135" s="22"/>
      <c r="L135" s="22"/>
      <c r="M135" s="74">
        <f t="shared" si="312"/>
        <v>0</v>
      </c>
      <c r="N135" s="25"/>
      <c r="O135" s="58"/>
      <c r="P135" s="23"/>
      <c r="Q135" s="21"/>
      <c r="R135" s="58"/>
      <c r="S135" s="23"/>
      <c r="T135" s="80" t="s">
        <v>100</v>
      </c>
      <c r="U135" s="81" t="s">
        <v>100</v>
      </c>
      <c r="V135" s="82" t="s">
        <v>100</v>
      </c>
      <c r="W135" s="80" t="s">
        <v>100</v>
      </c>
      <c r="X135" s="77"/>
      <c r="Y135" s="27"/>
      <c r="Z135" s="27"/>
      <c r="AA135" s="27"/>
      <c r="AB135" s="27"/>
      <c r="AC135" s="27"/>
      <c r="AD135" s="27"/>
      <c r="AE135" s="27"/>
      <c r="AF135" s="288">
        <f t="shared" ref="AF135:AJ135" si="315">SUM(AF131:AF134)</f>
        <v>68</v>
      </c>
      <c r="AG135" s="298">
        <f t="shared" si="315"/>
        <v>91</v>
      </c>
      <c r="AH135" s="298">
        <f t="shared" si="315"/>
        <v>21</v>
      </c>
      <c r="AI135" s="394">
        <f t="shared" si="315"/>
        <v>24</v>
      </c>
      <c r="AJ135" s="394">
        <f t="shared" si="315"/>
        <v>40</v>
      </c>
      <c r="AK135" s="298">
        <f t="shared" si="307"/>
        <v>244</v>
      </c>
      <c r="AL135" s="285"/>
      <c r="AM135" s="285"/>
      <c r="AN135" s="285"/>
      <c r="AO135" s="285"/>
      <c r="AP135" s="285"/>
      <c r="AQ135" s="285"/>
      <c r="AR135" s="27"/>
      <c r="AS135" s="27"/>
      <c r="AT135" s="286"/>
      <c r="AU135" s="286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  <c r="BF135" s="27"/>
      <c r="BG135" s="27"/>
      <c r="BH135" s="27"/>
      <c r="BI135" s="27"/>
      <c r="BJ135" s="27"/>
      <c r="BK135" s="27"/>
      <c r="BL135" s="27"/>
      <c r="BM135" s="27"/>
      <c r="BN135" s="27"/>
      <c r="BO135" s="27"/>
      <c r="BP135" s="27"/>
    </row>
    <row r="136" spans="1:68" ht="15.75" customHeight="1">
      <c r="A136" s="27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85"/>
      <c r="AH136" s="285"/>
      <c r="AI136" s="285"/>
      <c r="AJ136" s="285"/>
      <c r="AK136" s="285"/>
      <c r="AL136" s="285"/>
      <c r="AM136" s="285"/>
      <c r="AN136" s="285"/>
      <c r="AO136" s="285"/>
      <c r="AP136" s="285"/>
      <c r="AQ136" s="285"/>
      <c r="AR136" s="27"/>
      <c r="AS136" s="27"/>
      <c r="AT136" s="286"/>
      <c r="AU136" s="286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  <c r="BF136" s="27"/>
      <c r="BG136" s="27"/>
      <c r="BH136" s="27"/>
      <c r="BI136" s="27"/>
      <c r="BJ136" s="27"/>
      <c r="BK136" s="27"/>
      <c r="BL136" s="27"/>
      <c r="BM136" s="27"/>
      <c r="BN136" s="27"/>
      <c r="BO136" s="27"/>
      <c r="BP136" s="27"/>
    </row>
    <row r="137" spans="1:68" ht="15.75" customHeight="1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85"/>
      <c r="AH137" s="285"/>
      <c r="AI137" s="285"/>
      <c r="AJ137" s="285"/>
      <c r="AK137" s="285"/>
      <c r="AL137" s="285"/>
      <c r="AM137" s="285"/>
      <c r="AN137" s="285"/>
      <c r="AO137" s="285"/>
      <c r="AP137" s="285"/>
      <c r="AQ137" s="285"/>
      <c r="AR137" s="27"/>
      <c r="AS137" s="27"/>
      <c r="AT137" s="286"/>
      <c r="AU137" s="286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  <c r="BF137" s="27"/>
      <c r="BG137" s="27"/>
      <c r="BH137" s="27"/>
      <c r="BI137" s="27"/>
      <c r="BJ137" s="27"/>
      <c r="BK137" s="27"/>
      <c r="BL137" s="27"/>
      <c r="BM137" s="27"/>
      <c r="BN137" s="27"/>
      <c r="BO137" s="27"/>
      <c r="BP137" s="27"/>
    </row>
    <row r="138" spans="1:68" ht="15.75" customHeight="1">
      <c r="A138" s="27"/>
      <c r="B138" s="282" t="s">
        <v>250</v>
      </c>
      <c r="C138" s="282"/>
      <c r="D138" s="940"/>
      <c r="E138" s="830"/>
      <c r="F138" s="830"/>
      <c r="G138" s="830"/>
      <c r="H138" s="282"/>
      <c r="I138" s="939" t="s">
        <v>251</v>
      </c>
      <c r="J138" s="827"/>
      <c r="K138" s="8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85"/>
      <c r="AH138" s="285"/>
      <c r="AI138" s="285"/>
      <c r="AJ138" s="285"/>
      <c r="AK138" s="285"/>
      <c r="AL138" s="285"/>
      <c r="AM138" s="285"/>
      <c r="AN138" s="285"/>
      <c r="AO138" s="285"/>
      <c r="AP138" s="285"/>
      <c r="AQ138" s="285"/>
      <c r="AR138" s="27"/>
      <c r="AS138" s="27"/>
      <c r="AT138" s="286"/>
      <c r="AU138" s="286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  <c r="BF138" s="27"/>
      <c r="BG138" s="27"/>
      <c r="BH138" s="27"/>
      <c r="BI138" s="27"/>
      <c r="BJ138" s="27"/>
      <c r="BK138" s="27"/>
      <c r="BL138" s="27"/>
      <c r="BM138" s="27"/>
      <c r="BN138" s="27"/>
      <c r="BO138" s="27"/>
      <c r="BP138" s="27"/>
    </row>
    <row r="139" spans="1:68" ht="15.75" customHeight="1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85"/>
      <c r="AH139" s="285"/>
      <c r="AI139" s="285"/>
      <c r="AJ139" s="285"/>
      <c r="AK139" s="285"/>
      <c r="AL139" s="285"/>
      <c r="AM139" s="285"/>
      <c r="AN139" s="285"/>
      <c r="AO139" s="285"/>
      <c r="AP139" s="285"/>
      <c r="AQ139" s="285"/>
      <c r="AR139" s="27"/>
      <c r="AS139" s="27"/>
      <c r="AT139" s="286"/>
      <c r="AU139" s="286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  <c r="BF139" s="27"/>
      <c r="BG139" s="27"/>
      <c r="BH139" s="27"/>
      <c r="BI139" s="27"/>
      <c r="BJ139" s="27"/>
      <c r="BK139" s="27"/>
      <c r="BL139" s="27"/>
      <c r="BM139" s="27"/>
      <c r="BN139" s="27"/>
      <c r="BO139" s="27"/>
      <c r="BP139" s="27"/>
    </row>
    <row r="140" spans="1:68" ht="15.75" customHeight="1">
      <c r="A140" s="26"/>
      <c r="B140" s="282" t="s">
        <v>252</v>
      </c>
      <c r="C140" s="282"/>
      <c r="D140" s="940"/>
      <c r="E140" s="830"/>
      <c r="F140" s="830"/>
      <c r="G140" s="830"/>
      <c r="H140" s="282"/>
      <c r="I140" s="939" t="s">
        <v>253</v>
      </c>
      <c r="J140" s="827"/>
      <c r="K140" s="827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299"/>
      <c r="AH140" s="299"/>
      <c r="AI140" s="299"/>
      <c r="AJ140" s="299"/>
      <c r="AK140" s="299"/>
      <c r="AL140" s="299"/>
      <c r="AM140" s="299"/>
      <c r="AN140" s="299"/>
      <c r="AO140" s="299"/>
      <c r="AP140" s="299"/>
      <c r="AQ140" s="299"/>
      <c r="AR140" s="78"/>
      <c r="AS140" s="78"/>
      <c r="AT140" s="300"/>
      <c r="AU140" s="300"/>
      <c r="AV140" s="78"/>
      <c r="AW140" s="78"/>
      <c r="AX140" s="78"/>
      <c r="AY140" s="78"/>
      <c r="AZ140" s="78"/>
      <c r="BA140" s="78"/>
      <c r="BB140" s="78"/>
      <c r="BC140" s="78"/>
      <c r="BD140" s="78"/>
      <c r="BE140" s="78"/>
      <c r="BF140" s="78"/>
      <c r="BG140" s="78"/>
      <c r="BH140" s="78"/>
      <c r="BI140" s="78"/>
      <c r="BJ140" s="78"/>
      <c r="BK140" s="78"/>
      <c r="BL140" s="78"/>
      <c r="BM140" s="78"/>
      <c r="BN140" s="78"/>
      <c r="BO140" s="78"/>
      <c r="BP140" s="78"/>
    </row>
    <row r="141" spans="1:68" ht="15.75" customHeight="1">
      <c r="A141" s="26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299"/>
      <c r="AH141" s="299"/>
      <c r="AI141" s="299"/>
      <c r="AJ141" s="299"/>
      <c r="AK141" s="299"/>
      <c r="AL141" s="299"/>
      <c r="AM141" s="299"/>
      <c r="AN141" s="299"/>
      <c r="AO141" s="299"/>
      <c r="AP141" s="299"/>
      <c r="AQ141" s="299"/>
      <c r="AR141" s="78"/>
      <c r="AS141" s="78"/>
      <c r="AT141" s="300"/>
      <c r="AU141" s="300"/>
      <c r="AV141" s="78"/>
      <c r="AW141" s="78"/>
      <c r="AX141" s="78"/>
      <c r="AY141" s="78"/>
      <c r="AZ141" s="78"/>
      <c r="BA141" s="78"/>
      <c r="BB141" s="78"/>
      <c r="BC141" s="78"/>
      <c r="BD141" s="78"/>
      <c r="BE141" s="78"/>
      <c r="BF141" s="78"/>
      <c r="BG141" s="78"/>
      <c r="BH141" s="78"/>
      <c r="BI141" s="78"/>
      <c r="BJ141" s="78"/>
      <c r="BK141" s="78"/>
      <c r="BL141" s="78"/>
      <c r="BM141" s="78"/>
      <c r="BN141" s="78"/>
      <c r="BO141" s="78"/>
      <c r="BP141" s="78"/>
    </row>
    <row r="142" spans="1:68" ht="15.75" customHeight="1">
      <c r="A142" s="26"/>
      <c r="B142" s="282" t="s">
        <v>340</v>
      </c>
      <c r="C142" s="282"/>
      <c r="D142" s="940"/>
      <c r="E142" s="830"/>
      <c r="F142" s="830"/>
      <c r="G142" s="830"/>
      <c r="H142" s="282"/>
      <c r="I142" s="939"/>
      <c r="J142" s="827"/>
      <c r="K142" s="827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943" t="s">
        <v>71</v>
      </c>
      <c r="AH142" s="834"/>
      <c r="AI142" s="835"/>
      <c r="AJ142" s="943" t="s">
        <v>72</v>
      </c>
      <c r="AK142" s="834"/>
      <c r="AL142" s="835"/>
      <c r="AM142" s="943" t="s">
        <v>73</v>
      </c>
      <c r="AN142" s="834"/>
      <c r="AO142" s="835"/>
      <c r="AP142" s="943" t="s">
        <v>74</v>
      </c>
      <c r="AQ142" s="835"/>
      <c r="AR142" s="78"/>
      <c r="AS142" s="78"/>
      <c r="AT142" s="300"/>
      <c r="AU142" s="300"/>
      <c r="AV142" s="78"/>
      <c r="AW142" s="78"/>
      <c r="AX142" s="78"/>
      <c r="AY142" s="78"/>
      <c r="AZ142" s="78"/>
      <c r="BA142" s="78"/>
      <c r="BB142" s="78"/>
      <c r="BC142" s="78"/>
      <c r="BD142" s="78"/>
      <c r="BE142" s="78"/>
      <c r="BF142" s="78"/>
      <c r="BG142" s="78"/>
      <c r="BH142" s="78"/>
      <c r="BI142" s="78"/>
      <c r="BJ142" s="78"/>
      <c r="BK142" s="78"/>
      <c r="BL142" s="78"/>
      <c r="BM142" s="78"/>
      <c r="BN142" s="78"/>
      <c r="BO142" s="78"/>
      <c r="BP142" s="78"/>
    </row>
    <row r="143" spans="1:68" ht="15.75" customHeight="1">
      <c r="A143" s="27"/>
      <c r="B143" s="78"/>
      <c r="C143" s="78"/>
      <c r="D143" s="78"/>
      <c r="E143" s="78"/>
      <c r="F143" s="78"/>
      <c r="G143" s="78"/>
      <c r="H143" s="78"/>
      <c r="I143" s="78"/>
      <c r="J143" s="78"/>
      <c r="K143" s="78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78"/>
      <c r="Z143" s="78"/>
      <c r="AA143" s="78"/>
      <c r="AB143" s="78"/>
      <c r="AC143" s="78"/>
      <c r="AD143" s="78"/>
      <c r="AE143" s="78"/>
      <c r="AF143" s="78"/>
      <c r="AG143" s="287">
        <v>1</v>
      </c>
      <c r="AH143" s="287" t="s">
        <v>75</v>
      </c>
      <c r="AI143" s="287" t="s">
        <v>76</v>
      </c>
      <c r="AJ143" s="287">
        <v>3</v>
      </c>
      <c r="AK143" s="287" t="s">
        <v>77</v>
      </c>
      <c r="AL143" s="287" t="s">
        <v>78</v>
      </c>
      <c r="AM143" s="287">
        <v>5</v>
      </c>
      <c r="AN143" s="287" t="s">
        <v>79</v>
      </c>
      <c r="AO143" s="287" t="s">
        <v>80</v>
      </c>
      <c r="AP143" s="287">
        <v>7</v>
      </c>
      <c r="AQ143" s="287">
        <v>8</v>
      </c>
      <c r="AR143" s="78"/>
      <c r="AS143" s="78"/>
      <c r="AT143" s="300"/>
      <c r="AU143" s="300"/>
      <c r="AV143" s="78"/>
      <c r="AW143" s="78"/>
      <c r="AX143" s="78"/>
      <c r="AY143" s="78"/>
      <c r="AZ143" s="78"/>
      <c r="BA143" s="78"/>
      <c r="BB143" s="78"/>
      <c r="BC143" s="78"/>
      <c r="BD143" s="78"/>
      <c r="BE143" s="78"/>
      <c r="BF143" s="78"/>
      <c r="BG143" s="78"/>
      <c r="BH143" s="78"/>
      <c r="BI143" s="78"/>
      <c r="BJ143" s="78"/>
      <c r="BK143" s="78"/>
      <c r="BL143" s="78"/>
      <c r="BM143" s="78"/>
      <c r="BN143" s="78"/>
      <c r="BO143" s="78"/>
      <c r="BP143" s="78"/>
    </row>
    <row r="144" spans="1:68" ht="15.75" customHeight="1">
      <c r="A144" s="27"/>
      <c r="B144" s="78"/>
      <c r="C144" s="78"/>
      <c r="D144" s="78"/>
      <c r="E144" s="78"/>
      <c r="F144" s="78"/>
      <c r="G144" s="78"/>
      <c r="H144" s="78"/>
      <c r="I144" s="78"/>
      <c r="J144" s="78"/>
      <c r="K144" s="78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78"/>
      <c r="Z144" s="78"/>
      <c r="AA144" s="78"/>
      <c r="AB144" s="78"/>
      <c r="AC144" s="78"/>
      <c r="AD144" s="78"/>
      <c r="AE144" s="78"/>
      <c r="AF144" s="78"/>
      <c r="AG144" s="309">
        <f>AG122+AG88+AG54+AG28</f>
        <v>30</v>
      </c>
      <c r="AH144" s="309">
        <f>AH122+AH88+AH54+AH28+AF56</f>
        <v>30</v>
      </c>
      <c r="AI144" s="299"/>
      <c r="AJ144" s="309">
        <f>AJ122+AJ88+AJ54+AJ28</f>
        <v>30</v>
      </c>
      <c r="AK144" s="309">
        <f>AK122+AK88+AK54+AK28+G57</f>
        <v>34</v>
      </c>
      <c r="AL144" s="299"/>
      <c r="AM144" s="309">
        <f>AM122+AM88+AM54+AM28</f>
        <v>30</v>
      </c>
      <c r="AN144" s="309">
        <f>AN122+AN88+AN54+AN28+AF58</f>
        <v>30</v>
      </c>
      <c r="AO144" s="299"/>
      <c r="AP144" s="309">
        <f>AP122+AP88+AP54+AP28</f>
        <v>30</v>
      </c>
      <c r="AQ144" s="309">
        <f>AQ122+AQ88+AQ54+AQ28+AF59</f>
        <v>30</v>
      </c>
      <c r="AR144" s="78"/>
      <c r="AS144" s="78"/>
      <c r="AT144" s="300"/>
      <c r="AU144" s="300"/>
      <c r="AV144" s="78"/>
      <c r="AW144" s="78"/>
      <c r="AX144" s="78"/>
      <c r="AY144" s="78"/>
      <c r="AZ144" s="78"/>
      <c r="BA144" s="78"/>
      <c r="BB144" s="78"/>
      <c r="BC144" s="78"/>
      <c r="BD144" s="78"/>
      <c r="BE144" s="78"/>
      <c r="BF144" s="78"/>
      <c r="BG144" s="78"/>
      <c r="BH144" s="78"/>
      <c r="BI144" s="78"/>
      <c r="BJ144" s="78"/>
      <c r="BK144" s="78"/>
      <c r="BL144" s="78"/>
      <c r="BM144" s="78"/>
      <c r="BN144" s="78"/>
      <c r="BO144" s="78"/>
      <c r="BP144" s="78"/>
    </row>
    <row r="145" spans="1:68" ht="15.75" customHeight="1">
      <c r="A145" s="130"/>
      <c r="B145" s="131"/>
      <c r="C145" s="52"/>
      <c r="D145" s="53"/>
      <c r="E145" s="54"/>
      <c r="F145" s="90"/>
      <c r="G145" s="85"/>
      <c r="H145" s="86"/>
      <c r="I145" s="52"/>
      <c r="J145" s="53"/>
      <c r="K145" s="53"/>
      <c r="L145" s="53"/>
      <c r="M145" s="87"/>
      <c r="N145" s="25"/>
      <c r="O145" s="58"/>
      <c r="P145" s="61"/>
      <c r="Q145" s="21"/>
      <c r="R145" s="58"/>
      <c r="S145" s="23"/>
      <c r="T145" s="21"/>
      <c r="U145" s="58"/>
      <c r="V145" s="23"/>
      <c r="W145" s="21"/>
      <c r="X145" s="23"/>
      <c r="Y145" s="78"/>
      <c r="Z145" s="78"/>
      <c r="AA145" s="78"/>
      <c r="AB145" s="78"/>
      <c r="AC145" s="78"/>
      <c r="AD145" s="78"/>
      <c r="AE145" s="78"/>
      <c r="AF145" s="78"/>
      <c r="AG145" s="299"/>
      <c r="AH145" s="299"/>
      <c r="AI145" s="299"/>
      <c r="AJ145" s="299"/>
      <c r="AK145" s="299"/>
      <c r="AL145" s="299"/>
      <c r="AM145" s="299"/>
      <c r="AN145" s="299"/>
      <c r="AO145" s="299"/>
      <c r="AP145" s="299"/>
      <c r="AQ145" s="299"/>
      <c r="AR145" s="78"/>
      <c r="AS145" s="78"/>
      <c r="AT145" s="300"/>
      <c r="AU145" s="300"/>
      <c r="AV145" s="78"/>
      <c r="AW145" s="78"/>
      <c r="AX145" s="78"/>
      <c r="AY145" s="78"/>
      <c r="AZ145" s="78"/>
      <c r="BA145" s="78"/>
      <c r="BB145" s="78"/>
      <c r="BC145" s="78"/>
      <c r="BD145" s="78"/>
      <c r="BE145" s="78"/>
      <c r="BF145" s="78"/>
      <c r="BG145" s="78"/>
      <c r="BH145" s="78"/>
      <c r="BI145" s="78"/>
      <c r="BJ145" s="78"/>
      <c r="BK145" s="78"/>
      <c r="BL145" s="78"/>
      <c r="BM145" s="78"/>
      <c r="BN145" s="78"/>
      <c r="BO145" s="78"/>
      <c r="BP145" s="78"/>
    </row>
    <row r="146" spans="1:68" ht="15.75" customHeight="1">
      <c r="A146" s="27"/>
      <c r="B146" s="78"/>
      <c r="C146" s="78"/>
      <c r="D146" s="78"/>
      <c r="E146" s="78"/>
      <c r="F146" s="78"/>
      <c r="G146" s="78"/>
      <c r="H146" s="78"/>
      <c r="I146" s="78"/>
      <c r="J146" s="78"/>
      <c r="K146" s="78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78"/>
      <c r="Z146" s="78"/>
      <c r="AA146" s="78"/>
      <c r="AB146" s="78"/>
      <c r="AC146" s="78"/>
      <c r="AD146" s="78"/>
      <c r="AE146" s="78"/>
      <c r="AF146" s="78"/>
      <c r="AG146" s="299"/>
      <c r="AH146" s="299"/>
      <c r="AI146" s="299"/>
      <c r="AJ146" s="299"/>
      <c r="AK146" s="299"/>
      <c r="AL146" s="299"/>
      <c r="AM146" s="299"/>
      <c r="AN146" s="299"/>
      <c r="AO146" s="299"/>
      <c r="AP146" s="299"/>
      <c r="AQ146" s="299"/>
      <c r="AR146" s="78"/>
      <c r="AS146" s="78"/>
      <c r="AT146" s="300"/>
      <c r="AU146" s="300"/>
      <c r="AV146" s="78"/>
      <c r="AW146" s="78"/>
      <c r="AX146" s="78"/>
      <c r="AY146" s="78"/>
      <c r="AZ146" s="78"/>
      <c r="BA146" s="78"/>
      <c r="BB146" s="78"/>
      <c r="BC146" s="78"/>
      <c r="BD146" s="78"/>
      <c r="BE146" s="78"/>
      <c r="BF146" s="78"/>
      <c r="BG146" s="78"/>
      <c r="BH146" s="78"/>
      <c r="BI146" s="78"/>
      <c r="BJ146" s="78"/>
      <c r="BK146" s="78"/>
      <c r="BL146" s="78"/>
      <c r="BM146" s="78"/>
      <c r="BN146" s="78"/>
      <c r="BO146" s="78"/>
      <c r="BP146" s="78"/>
    </row>
    <row r="147" spans="1:68" ht="15.75" customHeight="1">
      <c r="A147" s="27"/>
      <c r="B147" s="78"/>
      <c r="C147" s="78"/>
      <c r="D147" s="78"/>
      <c r="E147" s="78"/>
      <c r="F147" s="78"/>
      <c r="G147" s="78"/>
      <c r="H147" s="78"/>
      <c r="I147" s="78"/>
      <c r="J147" s="78"/>
      <c r="K147" s="78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78"/>
      <c r="Z147" s="78"/>
      <c r="AA147" s="78"/>
      <c r="AB147" s="78"/>
      <c r="AC147" s="78"/>
      <c r="AD147" s="78"/>
      <c r="AE147" s="78"/>
      <c r="AF147" s="78"/>
      <c r="AG147" s="299"/>
      <c r="AH147" s="299"/>
      <c r="AI147" s="299"/>
      <c r="AJ147" s="299"/>
      <c r="AK147" s="299"/>
      <c r="AL147" s="299"/>
      <c r="AM147" s="299"/>
      <c r="AN147" s="299"/>
      <c r="AO147" s="299"/>
      <c r="AP147" s="299"/>
      <c r="AQ147" s="299"/>
      <c r="AR147" s="78"/>
      <c r="AS147" s="78"/>
      <c r="AT147" s="300"/>
      <c r="AU147" s="300"/>
      <c r="AV147" s="78"/>
      <c r="AW147" s="78"/>
      <c r="AX147" s="78"/>
      <c r="AY147" s="78"/>
      <c r="AZ147" s="78"/>
      <c r="BA147" s="78"/>
      <c r="BB147" s="78"/>
      <c r="BC147" s="78"/>
      <c r="BD147" s="78"/>
      <c r="BE147" s="78"/>
      <c r="BF147" s="78"/>
      <c r="BG147" s="78"/>
      <c r="BH147" s="78"/>
      <c r="BI147" s="78"/>
      <c r="BJ147" s="78"/>
      <c r="BK147" s="78"/>
      <c r="BL147" s="78"/>
      <c r="BM147" s="78"/>
      <c r="BN147" s="78"/>
      <c r="BO147" s="78"/>
      <c r="BP147" s="78"/>
    </row>
    <row r="148" spans="1:68" ht="15.75" customHeight="1">
      <c r="A148" s="26"/>
      <c r="B148" s="283"/>
      <c r="C148" s="938" t="s">
        <v>33</v>
      </c>
      <c r="D148" s="827"/>
      <c r="E148" s="827"/>
      <c r="F148" s="827"/>
      <c r="G148" s="827"/>
      <c r="H148" s="827"/>
      <c r="I148" s="827"/>
      <c r="J148" s="827"/>
      <c r="K148" s="827"/>
      <c r="L148" s="284"/>
      <c r="M148" s="284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78"/>
      <c r="Z148" s="78"/>
      <c r="AA148" s="78"/>
      <c r="AB148" s="78"/>
      <c r="AC148" s="78"/>
      <c r="AD148" s="78"/>
      <c r="AE148" s="78"/>
      <c r="AF148" s="78"/>
      <c r="AG148" s="299"/>
      <c r="AH148" s="299"/>
      <c r="AI148" s="299"/>
      <c r="AJ148" s="299"/>
      <c r="AK148" s="299"/>
      <c r="AL148" s="299"/>
      <c r="AM148" s="299"/>
      <c r="AN148" s="299"/>
      <c r="AO148" s="299"/>
      <c r="AP148" s="299"/>
      <c r="AQ148" s="299"/>
      <c r="AR148" s="78"/>
      <c r="AS148" s="78"/>
      <c r="AT148" s="300"/>
      <c r="AU148" s="300"/>
      <c r="AV148" s="78"/>
      <c r="AW148" s="78"/>
      <c r="AX148" s="78"/>
      <c r="AY148" s="78"/>
      <c r="AZ148" s="78"/>
      <c r="BA148" s="78"/>
      <c r="BB148" s="78"/>
      <c r="BC148" s="78"/>
      <c r="BD148" s="78"/>
      <c r="BE148" s="78"/>
      <c r="BF148" s="78"/>
      <c r="BG148" s="78"/>
      <c r="BH148" s="78"/>
      <c r="BI148" s="78"/>
      <c r="BJ148" s="78"/>
      <c r="BK148" s="78"/>
      <c r="BL148" s="78"/>
      <c r="BM148" s="78"/>
      <c r="BN148" s="78"/>
      <c r="BO148" s="78"/>
      <c r="BP148" s="78"/>
    </row>
    <row r="149" spans="1:68" ht="15.75" customHeight="1">
      <c r="A149" s="26"/>
      <c r="B149" s="78"/>
      <c r="C149" s="401"/>
      <c r="D149" s="402"/>
      <c r="E149" s="402"/>
      <c r="F149" s="401"/>
      <c r="G149" s="401"/>
      <c r="H149" s="401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299"/>
      <c r="AH149" s="299"/>
      <c r="AI149" s="299"/>
      <c r="AJ149" s="299"/>
      <c r="AK149" s="299"/>
      <c r="AL149" s="299"/>
      <c r="AM149" s="299"/>
      <c r="AN149" s="299"/>
      <c r="AO149" s="299"/>
      <c r="AP149" s="299"/>
      <c r="AQ149" s="299"/>
      <c r="AR149" s="78"/>
      <c r="AS149" s="78"/>
      <c r="AT149" s="300"/>
      <c r="AU149" s="300"/>
      <c r="AV149" s="78"/>
      <c r="AW149" s="78"/>
      <c r="AX149" s="78"/>
      <c r="AY149" s="78"/>
      <c r="AZ149" s="78"/>
      <c r="BA149" s="78"/>
      <c r="BB149" s="78"/>
      <c r="BC149" s="78"/>
      <c r="BD149" s="78"/>
      <c r="BE149" s="78"/>
      <c r="BF149" s="78"/>
      <c r="BG149" s="78"/>
      <c r="BH149" s="78"/>
      <c r="BI149" s="78"/>
      <c r="BJ149" s="78"/>
      <c r="BK149" s="78"/>
      <c r="BL149" s="78"/>
      <c r="BM149" s="78"/>
      <c r="BN149" s="78"/>
      <c r="BO149" s="78"/>
      <c r="BP149" s="78"/>
    </row>
    <row r="150" spans="1:68" ht="15.75" customHeight="1">
      <c r="A150" s="26"/>
      <c r="B150" s="78"/>
      <c r="C150" s="401"/>
      <c r="D150" s="402"/>
      <c r="E150" s="402"/>
      <c r="F150" s="401"/>
      <c r="G150" s="401"/>
      <c r="H150" s="401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299"/>
      <c r="AH150" s="299"/>
      <c r="AI150" s="299"/>
      <c r="AJ150" s="299"/>
      <c r="AK150" s="299"/>
      <c r="AL150" s="299"/>
      <c r="AM150" s="299"/>
      <c r="AN150" s="299"/>
      <c r="AO150" s="299"/>
      <c r="AP150" s="299"/>
      <c r="AQ150" s="299"/>
      <c r="AR150" s="78"/>
      <c r="AS150" s="78"/>
      <c r="AT150" s="300"/>
      <c r="AU150" s="300"/>
      <c r="AV150" s="78"/>
      <c r="AW150" s="78"/>
      <c r="AX150" s="78"/>
      <c r="AY150" s="78"/>
      <c r="AZ150" s="78"/>
      <c r="BA150" s="78"/>
      <c r="BB150" s="78"/>
      <c r="BC150" s="78"/>
      <c r="BD150" s="78"/>
      <c r="BE150" s="78"/>
      <c r="BF150" s="78"/>
      <c r="BG150" s="78"/>
      <c r="BH150" s="78"/>
      <c r="BI150" s="78"/>
      <c r="BJ150" s="78"/>
      <c r="BK150" s="78"/>
      <c r="BL150" s="78"/>
      <c r="BM150" s="78"/>
      <c r="BN150" s="78"/>
      <c r="BO150" s="78"/>
      <c r="BP150" s="78"/>
    </row>
    <row r="151" spans="1:68" ht="15.75" customHeight="1">
      <c r="A151" s="26"/>
      <c r="B151" s="78"/>
      <c r="C151" s="401"/>
      <c r="D151" s="402"/>
      <c r="E151" s="402"/>
      <c r="F151" s="401"/>
      <c r="G151" s="401"/>
      <c r="H151" s="401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299"/>
      <c r="AH151" s="299"/>
      <c r="AI151" s="299"/>
      <c r="AJ151" s="299"/>
      <c r="AK151" s="299"/>
      <c r="AL151" s="299"/>
      <c r="AM151" s="299"/>
      <c r="AN151" s="299"/>
      <c r="AO151" s="299"/>
      <c r="AP151" s="299"/>
      <c r="AQ151" s="299"/>
      <c r="AR151" s="78"/>
      <c r="AS151" s="78"/>
      <c r="AT151" s="300"/>
      <c r="AU151" s="300"/>
      <c r="AV151" s="78"/>
      <c r="AW151" s="78"/>
      <c r="AX151" s="78"/>
      <c r="AY151" s="78"/>
      <c r="AZ151" s="78"/>
      <c r="BA151" s="78"/>
      <c r="BB151" s="78"/>
      <c r="BC151" s="78"/>
      <c r="BD151" s="78"/>
      <c r="BE151" s="78"/>
      <c r="BF151" s="78"/>
      <c r="BG151" s="78"/>
      <c r="BH151" s="78"/>
      <c r="BI151" s="78"/>
      <c r="BJ151" s="78"/>
      <c r="BK151" s="78"/>
      <c r="BL151" s="78"/>
      <c r="BM151" s="78"/>
      <c r="BN151" s="78"/>
      <c r="BO151" s="78"/>
      <c r="BP151" s="78"/>
    </row>
    <row r="152" spans="1:68" ht="15.75" customHeight="1">
      <c r="A152" s="26"/>
      <c r="B152" s="78"/>
      <c r="C152" s="401"/>
      <c r="D152" s="402"/>
      <c r="E152" s="402"/>
      <c r="F152" s="401"/>
      <c r="G152" s="401"/>
      <c r="H152" s="401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299"/>
      <c r="AH152" s="299"/>
      <c r="AI152" s="299"/>
      <c r="AJ152" s="299"/>
      <c r="AK152" s="299"/>
      <c r="AL152" s="299"/>
      <c r="AM152" s="299"/>
      <c r="AN152" s="299"/>
      <c r="AO152" s="299"/>
      <c r="AP152" s="299"/>
      <c r="AQ152" s="299"/>
      <c r="AR152" s="78"/>
      <c r="AS152" s="78"/>
      <c r="AT152" s="300"/>
      <c r="AU152" s="300"/>
      <c r="AV152" s="78"/>
      <c r="AW152" s="78"/>
      <c r="AX152" s="78"/>
      <c r="AY152" s="78"/>
      <c r="AZ152" s="78"/>
      <c r="BA152" s="78"/>
      <c r="BB152" s="78"/>
      <c r="BC152" s="78"/>
      <c r="BD152" s="78"/>
      <c r="BE152" s="78"/>
      <c r="BF152" s="78"/>
      <c r="BG152" s="78"/>
      <c r="BH152" s="78"/>
      <c r="BI152" s="78"/>
      <c r="BJ152" s="78"/>
      <c r="BK152" s="78"/>
      <c r="BL152" s="78"/>
      <c r="BM152" s="78"/>
      <c r="BN152" s="78"/>
      <c r="BO152" s="78"/>
      <c r="BP152" s="78"/>
    </row>
    <row r="153" spans="1:68" ht="15.75" customHeight="1">
      <c r="A153" s="146" t="s">
        <v>154</v>
      </c>
      <c r="B153" s="132" t="s">
        <v>169</v>
      </c>
      <c r="C153" s="93">
        <v>7</v>
      </c>
      <c r="D153" s="53"/>
      <c r="E153" s="53"/>
      <c r="F153" s="87"/>
      <c r="G153" s="95">
        <v>7</v>
      </c>
      <c r="H153" s="86">
        <v>210</v>
      </c>
      <c r="I153" s="52">
        <v>75</v>
      </c>
      <c r="J153" s="53">
        <v>45</v>
      </c>
      <c r="K153" s="53"/>
      <c r="L153" s="53">
        <v>30</v>
      </c>
      <c r="M153" s="87">
        <v>135</v>
      </c>
      <c r="N153" s="25"/>
      <c r="O153" s="58"/>
      <c r="P153" s="23"/>
      <c r="Q153" s="21"/>
      <c r="R153" s="58"/>
      <c r="S153" s="23"/>
      <c r="T153" s="21"/>
      <c r="U153" s="58"/>
      <c r="V153" s="23"/>
      <c r="W153" s="21">
        <v>5</v>
      </c>
      <c r="X153" s="23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  <c r="AJ153" s="78"/>
      <c r="AK153" s="78"/>
      <c r="AL153" s="78"/>
      <c r="AM153" s="78"/>
      <c r="AN153" s="78"/>
      <c r="AO153" s="78"/>
      <c r="AP153" s="78"/>
      <c r="AQ153" s="78"/>
      <c r="AR153" s="78"/>
      <c r="AS153" s="78"/>
      <c r="AT153" s="300"/>
      <c r="AU153" s="300"/>
      <c r="AV153" s="78"/>
      <c r="AW153" s="78"/>
      <c r="AX153" s="78"/>
      <c r="AY153" s="78"/>
      <c r="AZ153" s="78"/>
      <c r="BA153" s="78"/>
      <c r="BB153" s="78"/>
      <c r="BC153" s="78"/>
      <c r="BD153" s="78"/>
      <c r="BE153" s="78"/>
      <c r="BF153" s="78"/>
      <c r="BG153" s="78"/>
      <c r="BH153" s="78"/>
      <c r="BI153" s="78"/>
      <c r="BJ153" s="78"/>
      <c r="BK153" s="78"/>
      <c r="BL153" s="78"/>
      <c r="BM153" s="78"/>
      <c r="BN153" s="78"/>
      <c r="BO153" s="78"/>
      <c r="BP153" s="78"/>
    </row>
    <row r="154" spans="1:68" ht="15.75" customHeight="1">
      <c r="A154" s="130" t="s">
        <v>278</v>
      </c>
      <c r="B154" s="305" t="s">
        <v>222</v>
      </c>
      <c r="C154" s="93"/>
      <c r="D154" s="53">
        <v>7</v>
      </c>
      <c r="E154" s="53"/>
      <c r="F154" s="87"/>
      <c r="G154" s="95">
        <v>5</v>
      </c>
      <c r="H154" s="86">
        <v>150</v>
      </c>
      <c r="I154" s="111">
        <v>45</v>
      </c>
      <c r="J154" s="107">
        <v>15</v>
      </c>
      <c r="K154" s="107"/>
      <c r="L154" s="107">
        <v>30</v>
      </c>
      <c r="M154" s="108">
        <v>105</v>
      </c>
      <c r="N154" s="25"/>
      <c r="O154" s="306"/>
      <c r="P154" s="307"/>
      <c r="Q154" s="308"/>
      <c r="R154" s="306"/>
      <c r="S154" s="307"/>
      <c r="T154" s="308"/>
      <c r="U154" s="306"/>
      <c r="V154" s="307"/>
      <c r="W154" s="21">
        <v>3</v>
      </c>
      <c r="X154" s="23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  <c r="AJ154" s="78"/>
      <c r="AK154" s="78"/>
      <c r="AL154" s="78"/>
      <c r="AM154" s="78"/>
      <c r="AN154" s="78"/>
      <c r="AO154" s="78"/>
      <c r="AP154" s="78"/>
      <c r="AQ154" s="78"/>
      <c r="AR154" s="78"/>
      <c r="AS154" s="78"/>
      <c r="AT154" s="300"/>
      <c r="AU154" s="300"/>
      <c r="AV154" s="78"/>
      <c r="AW154" s="78"/>
      <c r="AX154" s="78"/>
      <c r="AY154" s="78"/>
      <c r="AZ154" s="78"/>
      <c r="BA154" s="78"/>
      <c r="BB154" s="78"/>
      <c r="BC154" s="78"/>
      <c r="BD154" s="78"/>
      <c r="BE154" s="78"/>
      <c r="BF154" s="78"/>
      <c r="BG154" s="78"/>
      <c r="BH154" s="78"/>
      <c r="BI154" s="78"/>
      <c r="BJ154" s="78"/>
      <c r="BK154" s="78"/>
      <c r="BL154" s="78"/>
      <c r="BM154" s="78"/>
      <c r="BN154" s="78"/>
      <c r="BO154" s="78"/>
      <c r="BP154" s="78"/>
    </row>
    <row r="155" spans="1:68" ht="15.75" customHeight="1">
      <c r="A155" s="130" t="s">
        <v>279</v>
      </c>
      <c r="B155" s="305" t="s">
        <v>280</v>
      </c>
      <c r="C155" s="93">
        <v>7</v>
      </c>
      <c r="D155" s="53"/>
      <c r="E155" s="53"/>
      <c r="F155" s="87"/>
      <c r="G155" s="95">
        <v>5</v>
      </c>
      <c r="H155" s="86">
        <v>150</v>
      </c>
      <c r="I155" s="111">
        <v>60</v>
      </c>
      <c r="J155" s="107">
        <v>30</v>
      </c>
      <c r="K155" s="107"/>
      <c r="L155" s="107">
        <v>30</v>
      </c>
      <c r="M155" s="108">
        <v>90</v>
      </c>
      <c r="N155" s="25"/>
      <c r="O155" s="58"/>
      <c r="P155" s="23"/>
      <c r="Q155" s="21"/>
      <c r="R155" s="58"/>
      <c r="S155" s="23"/>
      <c r="T155" s="21"/>
      <c r="U155" s="58"/>
      <c r="V155" s="23"/>
      <c r="W155" s="21">
        <v>4</v>
      </c>
      <c r="X155" s="23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  <c r="AJ155" s="78"/>
      <c r="AK155" s="78"/>
      <c r="AL155" s="78"/>
      <c r="AM155" s="78"/>
      <c r="AN155" s="78"/>
      <c r="AO155" s="78"/>
      <c r="AP155" s="78"/>
      <c r="AQ155" s="78"/>
      <c r="AR155" s="78"/>
      <c r="AS155" s="78"/>
      <c r="AT155" s="300"/>
      <c r="AU155" s="300"/>
      <c r="AV155" s="78"/>
      <c r="AW155" s="78"/>
      <c r="AX155" s="78"/>
      <c r="AY155" s="78"/>
      <c r="AZ155" s="78"/>
      <c r="BA155" s="78"/>
      <c r="BB155" s="78"/>
      <c r="BC155" s="78"/>
      <c r="BD155" s="78"/>
      <c r="BE155" s="78"/>
      <c r="BF155" s="78"/>
      <c r="BG155" s="78"/>
      <c r="BH155" s="78"/>
      <c r="BI155" s="78"/>
      <c r="BJ155" s="78"/>
      <c r="BK155" s="78"/>
      <c r="BL155" s="78"/>
      <c r="BM155" s="78"/>
      <c r="BN155" s="78"/>
      <c r="BO155" s="78"/>
      <c r="BP155" s="78"/>
    </row>
    <row r="156" spans="1:68" ht="16.5" customHeight="1">
      <c r="A156" s="403" t="s">
        <v>291</v>
      </c>
      <c r="B156" s="404"/>
      <c r="C156" s="311"/>
      <c r="D156" s="312">
        <v>7</v>
      </c>
      <c r="E156" s="312"/>
      <c r="F156" s="123"/>
      <c r="G156" s="313">
        <v>4</v>
      </c>
      <c r="H156" s="314">
        <v>120</v>
      </c>
      <c r="I156" s="315"/>
      <c r="J156" s="316"/>
      <c r="K156" s="316"/>
      <c r="L156" s="316"/>
      <c r="M156" s="317"/>
      <c r="N156" s="318"/>
      <c r="O156" s="319"/>
      <c r="P156" s="123"/>
      <c r="Q156" s="327"/>
      <c r="R156" s="328"/>
      <c r="S156" s="329"/>
      <c r="T156" s="327"/>
      <c r="U156" s="328"/>
      <c r="V156" s="329"/>
      <c r="W156" s="327">
        <v>3</v>
      </c>
      <c r="X156" s="329"/>
      <c r="Y156" s="323"/>
      <c r="Z156" s="323"/>
      <c r="AA156" s="323"/>
      <c r="AB156" s="323"/>
      <c r="AC156" s="323"/>
      <c r="AD156" s="323"/>
      <c r="AE156" s="323"/>
      <c r="AF156" s="323"/>
      <c r="AG156" s="323"/>
      <c r="AH156" s="323"/>
      <c r="AI156" s="323"/>
      <c r="AJ156" s="323"/>
      <c r="AK156" s="323"/>
      <c r="AL156" s="323"/>
      <c r="AM156" s="323"/>
      <c r="AN156" s="323"/>
      <c r="AO156" s="323"/>
      <c r="AP156" s="323"/>
      <c r="AQ156" s="323"/>
      <c r="AR156" s="323"/>
      <c r="AS156" s="323"/>
      <c r="AT156" s="326"/>
      <c r="AU156" s="326"/>
      <c r="AV156" s="323"/>
      <c r="AW156" s="323"/>
      <c r="AX156" s="323"/>
      <c r="AY156" s="323"/>
      <c r="AZ156" s="323"/>
      <c r="BA156" s="323"/>
      <c r="BB156" s="323"/>
      <c r="BC156" s="323"/>
      <c r="BD156" s="323"/>
      <c r="BE156" s="323"/>
      <c r="BF156" s="323"/>
      <c r="BG156" s="323"/>
      <c r="BH156" s="323"/>
      <c r="BI156" s="323"/>
      <c r="BJ156" s="323"/>
      <c r="BK156" s="323"/>
      <c r="BL156" s="323"/>
      <c r="BM156" s="323"/>
      <c r="BN156" s="323"/>
      <c r="BO156" s="323"/>
      <c r="BP156" s="323"/>
    </row>
    <row r="157" spans="1:68" ht="15.75" customHeight="1">
      <c r="A157" s="334" t="s">
        <v>295</v>
      </c>
      <c r="B157" s="223" t="s">
        <v>205</v>
      </c>
      <c r="C157" s="224"/>
      <c r="D157" s="225">
        <v>7</v>
      </c>
      <c r="E157" s="225"/>
      <c r="F157" s="226"/>
      <c r="G157" s="227">
        <v>4</v>
      </c>
      <c r="H157" s="227">
        <v>120</v>
      </c>
      <c r="I157" s="228">
        <v>45</v>
      </c>
      <c r="J157" s="229"/>
      <c r="K157" s="229"/>
      <c r="L157" s="229">
        <v>45</v>
      </c>
      <c r="M157" s="230">
        <v>75</v>
      </c>
      <c r="N157" s="224"/>
      <c r="O157" s="231"/>
      <c r="P157" s="226"/>
      <c r="Q157" s="224"/>
      <c r="R157" s="231"/>
      <c r="S157" s="226"/>
      <c r="T157" s="224"/>
      <c r="U157" s="231"/>
      <c r="V157" s="226"/>
      <c r="W157" s="224">
        <v>3</v>
      </c>
      <c r="X157" s="226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  <c r="AJ157" s="78"/>
      <c r="AK157" s="78"/>
      <c r="AL157" s="78"/>
      <c r="AM157" s="78"/>
      <c r="AN157" s="78"/>
      <c r="AO157" s="78"/>
      <c r="AP157" s="78"/>
      <c r="AQ157" s="78"/>
      <c r="AR157" s="78"/>
      <c r="AS157" s="78"/>
      <c r="AT157" s="300"/>
      <c r="AU157" s="300"/>
      <c r="AV157" s="78"/>
      <c r="AW157" s="78"/>
      <c r="AX157" s="78"/>
      <c r="AY157" s="78"/>
      <c r="AZ157" s="78"/>
      <c r="BA157" s="78"/>
      <c r="BB157" s="78"/>
      <c r="BC157" s="78"/>
      <c r="BD157" s="78"/>
      <c r="BE157" s="78"/>
      <c r="BF157" s="78"/>
      <c r="BG157" s="78"/>
      <c r="BH157" s="78"/>
      <c r="BI157" s="78"/>
      <c r="BJ157" s="78"/>
      <c r="BK157" s="78"/>
      <c r="BL157" s="78"/>
      <c r="BM157" s="78"/>
      <c r="BN157" s="78"/>
      <c r="BO157" s="78"/>
      <c r="BP157" s="78"/>
    </row>
    <row r="158" spans="1:68" ht="15.75" customHeight="1">
      <c r="A158" s="334" t="s">
        <v>296</v>
      </c>
      <c r="B158" s="232" t="s">
        <v>209</v>
      </c>
      <c r="C158" s="80"/>
      <c r="D158" s="143">
        <v>7</v>
      </c>
      <c r="E158" s="143"/>
      <c r="F158" s="82"/>
      <c r="G158" s="227">
        <v>4</v>
      </c>
      <c r="H158" s="227">
        <v>120</v>
      </c>
      <c r="I158" s="228">
        <v>45</v>
      </c>
      <c r="J158" s="229">
        <v>15</v>
      </c>
      <c r="K158" s="229"/>
      <c r="L158" s="229">
        <v>30</v>
      </c>
      <c r="M158" s="230">
        <v>75</v>
      </c>
      <c r="N158" s="80"/>
      <c r="O158" s="81"/>
      <c r="P158" s="82"/>
      <c r="Q158" s="80"/>
      <c r="R158" s="81"/>
      <c r="S158" s="82"/>
      <c r="T158" s="80"/>
      <c r="U158" s="81"/>
      <c r="V158" s="82"/>
      <c r="W158" s="80">
        <v>3</v>
      </c>
      <c r="X158" s="82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  <c r="AJ158" s="78"/>
      <c r="AK158" s="78"/>
      <c r="AL158" s="78"/>
      <c r="AM158" s="78"/>
      <c r="AN158" s="78"/>
      <c r="AO158" s="78"/>
      <c r="AP158" s="78"/>
      <c r="AQ158" s="78"/>
      <c r="AR158" s="78"/>
      <c r="AS158" s="78"/>
      <c r="AT158" s="300"/>
      <c r="AU158" s="300"/>
      <c r="AV158" s="78"/>
      <c r="AW158" s="78"/>
      <c r="AX158" s="78"/>
      <c r="AY158" s="78"/>
      <c r="AZ158" s="78"/>
      <c r="BA158" s="78"/>
      <c r="BB158" s="78"/>
      <c r="BC158" s="78"/>
      <c r="BD158" s="78"/>
      <c r="BE158" s="78"/>
      <c r="BF158" s="78"/>
      <c r="BG158" s="78"/>
      <c r="BH158" s="78"/>
      <c r="BI158" s="78"/>
      <c r="BJ158" s="78"/>
      <c r="BK158" s="78"/>
      <c r="BL158" s="78"/>
      <c r="BM158" s="78"/>
      <c r="BN158" s="78"/>
      <c r="BO158" s="78"/>
      <c r="BP158" s="78"/>
    </row>
    <row r="159" spans="1:68" ht="16.5" customHeight="1">
      <c r="A159" s="405" t="s">
        <v>305</v>
      </c>
      <c r="B159" s="406"/>
      <c r="C159" s="320"/>
      <c r="D159" s="349" t="s">
        <v>306</v>
      </c>
      <c r="E159" s="349"/>
      <c r="F159" s="322"/>
      <c r="G159" s="350">
        <v>8</v>
      </c>
      <c r="H159" s="351">
        <v>240</v>
      </c>
      <c r="I159" s="352"/>
      <c r="J159" s="352"/>
      <c r="K159" s="352"/>
      <c r="L159" s="352"/>
      <c r="M159" s="352"/>
      <c r="N159" s="352"/>
      <c r="O159" s="352"/>
      <c r="P159" s="352"/>
      <c r="Q159" s="352"/>
      <c r="R159" s="352"/>
      <c r="S159" s="352"/>
      <c r="T159" s="352"/>
      <c r="U159" s="352"/>
      <c r="V159" s="352"/>
      <c r="W159" s="352">
        <v>8</v>
      </c>
      <c r="X159" s="352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  <c r="AJ159" s="78"/>
      <c r="AK159" s="78"/>
      <c r="AL159" s="78"/>
      <c r="AM159" s="78"/>
      <c r="AN159" s="78"/>
      <c r="AO159" s="78"/>
      <c r="AP159" s="78"/>
      <c r="AQ159" s="78"/>
      <c r="AR159" s="78"/>
      <c r="AS159" s="78"/>
      <c r="AT159" s="300"/>
      <c r="AU159" s="300"/>
      <c r="AV159" s="78"/>
      <c r="AW159" s="78"/>
      <c r="AX159" s="78"/>
      <c r="AY159" s="78"/>
      <c r="AZ159" s="78"/>
      <c r="BA159" s="78"/>
      <c r="BB159" s="78"/>
      <c r="BC159" s="78"/>
      <c r="BD159" s="78"/>
      <c r="BE159" s="78"/>
      <c r="BF159" s="78"/>
      <c r="BG159" s="78"/>
      <c r="BH159" s="78"/>
      <c r="BI159" s="78"/>
      <c r="BJ159" s="78"/>
      <c r="BK159" s="78"/>
      <c r="BL159" s="78"/>
      <c r="BM159" s="78"/>
      <c r="BN159" s="78"/>
      <c r="BO159" s="78"/>
      <c r="BP159" s="78"/>
    </row>
    <row r="160" spans="1:68" ht="15.75" customHeight="1">
      <c r="A160" s="353" t="s">
        <v>316</v>
      </c>
      <c r="B160" s="232" t="s">
        <v>225</v>
      </c>
      <c r="C160" s="251"/>
      <c r="D160" s="140" t="s">
        <v>317</v>
      </c>
      <c r="E160" s="252"/>
      <c r="F160" s="252"/>
      <c r="G160" s="233">
        <v>4</v>
      </c>
      <c r="H160" s="261">
        <v>120</v>
      </c>
      <c r="I160" s="139">
        <v>60</v>
      </c>
      <c r="J160" s="259">
        <v>30</v>
      </c>
      <c r="K160" s="143"/>
      <c r="L160" s="143">
        <v>30</v>
      </c>
      <c r="M160" s="260">
        <v>60</v>
      </c>
      <c r="N160" s="25"/>
      <c r="O160" s="58"/>
      <c r="P160" s="24"/>
      <c r="Q160" s="21"/>
      <c r="R160" s="58"/>
      <c r="S160" s="23"/>
      <c r="T160" s="25"/>
      <c r="U160" s="58"/>
      <c r="V160" s="23"/>
      <c r="W160" s="21">
        <v>4</v>
      </c>
      <c r="X160" s="82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  <c r="AJ160" s="78"/>
      <c r="AK160" s="78"/>
      <c r="AL160" s="78"/>
      <c r="AM160" s="78"/>
      <c r="AN160" s="78"/>
      <c r="AO160" s="78"/>
      <c r="AP160" s="78"/>
      <c r="AQ160" s="78"/>
      <c r="AR160" s="78"/>
      <c r="AS160" s="78"/>
      <c r="AT160" s="300"/>
      <c r="AU160" s="300"/>
      <c r="AV160" s="78"/>
      <c r="AW160" s="78"/>
      <c r="AX160" s="78"/>
      <c r="AY160" s="78"/>
      <c r="AZ160" s="78"/>
      <c r="BA160" s="78"/>
      <c r="BB160" s="78"/>
      <c r="BC160" s="78"/>
      <c r="BD160" s="78"/>
      <c r="BE160" s="78"/>
      <c r="BF160" s="78"/>
      <c r="BG160" s="78"/>
      <c r="BH160" s="78"/>
      <c r="BI160" s="78"/>
      <c r="BJ160" s="78"/>
      <c r="BK160" s="78"/>
      <c r="BL160" s="78"/>
      <c r="BM160" s="78"/>
      <c r="BN160" s="78"/>
      <c r="BO160" s="78"/>
      <c r="BP160" s="78"/>
    </row>
    <row r="161" spans="1:68" ht="15.75" customHeight="1">
      <c r="A161" s="353" t="s">
        <v>318</v>
      </c>
      <c r="B161" s="232" t="s">
        <v>226</v>
      </c>
      <c r="C161" s="251"/>
      <c r="D161" s="140" t="s">
        <v>317</v>
      </c>
      <c r="E161" s="252"/>
      <c r="F161" s="252"/>
      <c r="G161" s="233">
        <v>4</v>
      </c>
      <c r="H161" s="261">
        <v>120</v>
      </c>
      <c r="I161" s="139">
        <v>60</v>
      </c>
      <c r="J161" s="259">
        <v>30</v>
      </c>
      <c r="K161" s="143"/>
      <c r="L161" s="143">
        <v>30</v>
      </c>
      <c r="M161" s="260">
        <v>60</v>
      </c>
      <c r="N161" s="25"/>
      <c r="O161" s="58"/>
      <c r="P161" s="24"/>
      <c r="Q161" s="21"/>
      <c r="R161" s="58"/>
      <c r="S161" s="23"/>
      <c r="T161" s="25"/>
      <c r="U161" s="58"/>
      <c r="V161" s="23"/>
      <c r="W161" s="21">
        <v>4</v>
      </c>
      <c r="X161" s="82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  <c r="AJ161" s="78"/>
      <c r="AK161" s="78"/>
      <c r="AL161" s="78"/>
      <c r="AM161" s="78"/>
      <c r="AN161" s="78"/>
      <c r="AO161" s="78"/>
      <c r="AP161" s="78"/>
      <c r="AQ161" s="78"/>
      <c r="AR161" s="78"/>
      <c r="AS161" s="78"/>
      <c r="AT161" s="300"/>
      <c r="AU161" s="300"/>
      <c r="AV161" s="78"/>
      <c r="AW161" s="78"/>
      <c r="AX161" s="78"/>
      <c r="AY161" s="78"/>
      <c r="AZ161" s="78"/>
      <c r="BA161" s="78"/>
      <c r="BB161" s="78"/>
      <c r="BC161" s="78"/>
      <c r="BD161" s="78"/>
      <c r="BE161" s="78"/>
      <c r="BF161" s="78"/>
      <c r="BG161" s="78"/>
      <c r="BH161" s="78"/>
      <c r="BI161" s="78"/>
      <c r="BJ161" s="78"/>
      <c r="BK161" s="78"/>
      <c r="BL161" s="78"/>
      <c r="BM161" s="78"/>
      <c r="BN161" s="78"/>
      <c r="BO161" s="78"/>
      <c r="BP161" s="78"/>
    </row>
    <row r="162" spans="1:68" ht="15.75" customHeight="1">
      <c r="A162" s="353" t="s">
        <v>319</v>
      </c>
      <c r="B162" s="232" t="s">
        <v>320</v>
      </c>
      <c r="C162" s="251"/>
      <c r="D162" s="140" t="s">
        <v>317</v>
      </c>
      <c r="E162" s="252"/>
      <c r="F162" s="144"/>
      <c r="G162" s="233">
        <v>4</v>
      </c>
      <c r="H162" s="261">
        <v>120</v>
      </c>
      <c r="I162" s="139">
        <v>60</v>
      </c>
      <c r="J162" s="259">
        <v>30</v>
      </c>
      <c r="K162" s="143"/>
      <c r="L162" s="143">
        <v>30</v>
      </c>
      <c r="M162" s="260">
        <v>60</v>
      </c>
      <c r="N162" s="25"/>
      <c r="O162" s="58"/>
      <c r="P162" s="24"/>
      <c r="Q162" s="21"/>
      <c r="R162" s="58"/>
      <c r="S162" s="23"/>
      <c r="T162" s="25"/>
      <c r="U162" s="58"/>
      <c r="V162" s="23"/>
      <c r="W162" s="21">
        <v>4</v>
      </c>
      <c r="X162" s="23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  <c r="AJ162" s="78"/>
      <c r="AK162" s="78"/>
      <c r="AL162" s="78"/>
      <c r="AM162" s="78"/>
      <c r="AN162" s="78"/>
      <c r="AO162" s="78"/>
      <c r="AP162" s="78"/>
      <c r="AQ162" s="78"/>
      <c r="AR162" s="78"/>
      <c r="AS162" s="78"/>
      <c r="AT162" s="300"/>
      <c r="AU162" s="300"/>
      <c r="AV162" s="78"/>
      <c r="AW162" s="78"/>
      <c r="AX162" s="78"/>
      <c r="AY162" s="78"/>
      <c r="AZ162" s="78"/>
      <c r="BA162" s="78"/>
      <c r="BB162" s="78"/>
      <c r="BC162" s="78"/>
      <c r="BD162" s="78"/>
      <c r="BE162" s="78"/>
      <c r="BF162" s="78"/>
      <c r="BG162" s="78"/>
      <c r="BH162" s="78"/>
      <c r="BI162" s="78"/>
      <c r="BJ162" s="78"/>
      <c r="BK162" s="78"/>
      <c r="BL162" s="78"/>
      <c r="BM162" s="78"/>
      <c r="BN162" s="78"/>
      <c r="BO162" s="78"/>
      <c r="BP162" s="78"/>
    </row>
    <row r="163" spans="1:68" ht="15.75" customHeight="1">
      <c r="A163" s="353" t="s">
        <v>321</v>
      </c>
      <c r="B163" s="223" t="s">
        <v>322</v>
      </c>
      <c r="C163" s="251"/>
      <c r="D163" s="140" t="s">
        <v>317</v>
      </c>
      <c r="E163" s="252"/>
      <c r="F163" s="144"/>
      <c r="G163" s="233">
        <v>4</v>
      </c>
      <c r="H163" s="261">
        <v>120</v>
      </c>
      <c r="I163" s="139">
        <v>60</v>
      </c>
      <c r="J163" s="259">
        <v>30</v>
      </c>
      <c r="K163" s="143"/>
      <c r="L163" s="143">
        <v>30</v>
      </c>
      <c r="M163" s="260">
        <v>60</v>
      </c>
      <c r="N163" s="25"/>
      <c r="O163" s="58"/>
      <c r="P163" s="24"/>
      <c r="Q163" s="21"/>
      <c r="R163" s="58"/>
      <c r="S163" s="23"/>
      <c r="T163" s="25"/>
      <c r="U163" s="58"/>
      <c r="V163" s="23"/>
      <c r="W163" s="21">
        <v>4</v>
      </c>
      <c r="X163" s="23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  <c r="AJ163" s="78"/>
      <c r="AK163" s="78"/>
      <c r="AL163" s="78"/>
      <c r="AM163" s="78"/>
      <c r="AN163" s="78"/>
      <c r="AO163" s="78"/>
      <c r="AP163" s="78"/>
      <c r="AQ163" s="78"/>
      <c r="AR163" s="78"/>
      <c r="AS163" s="78"/>
      <c r="AT163" s="300"/>
      <c r="AU163" s="300"/>
      <c r="AV163" s="78"/>
      <c r="AW163" s="78"/>
      <c r="AX163" s="78"/>
      <c r="AY163" s="78"/>
      <c r="AZ163" s="78"/>
      <c r="BA163" s="78"/>
      <c r="BB163" s="78"/>
      <c r="BC163" s="78"/>
      <c r="BD163" s="78"/>
      <c r="BE163" s="78"/>
      <c r="BF163" s="78"/>
      <c r="BG163" s="78"/>
      <c r="BH163" s="78"/>
      <c r="BI163" s="78"/>
      <c r="BJ163" s="78"/>
      <c r="BK163" s="78"/>
      <c r="BL163" s="78"/>
      <c r="BM163" s="78"/>
      <c r="BN163" s="78"/>
      <c r="BO163" s="78"/>
      <c r="BP163" s="78"/>
    </row>
    <row r="164" spans="1:68" ht="15.75" customHeight="1">
      <c r="A164" s="26"/>
      <c r="B164" s="78"/>
      <c r="C164" s="401"/>
      <c r="D164" s="402"/>
      <c r="E164" s="402"/>
      <c r="F164" s="401"/>
      <c r="G164" s="401"/>
      <c r="H164" s="401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299"/>
      <c r="AH164" s="299"/>
      <c r="AI164" s="299"/>
      <c r="AJ164" s="299"/>
      <c r="AK164" s="299"/>
      <c r="AL164" s="299"/>
      <c r="AM164" s="299"/>
      <c r="AN164" s="299"/>
      <c r="AO164" s="299"/>
      <c r="AP164" s="299"/>
      <c r="AQ164" s="299"/>
      <c r="AR164" s="78"/>
      <c r="AS164" s="78"/>
      <c r="AT164" s="300"/>
      <c r="AU164" s="300"/>
      <c r="AV164" s="78"/>
      <c r="AW164" s="78"/>
      <c r="AX164" s="78"/>
      <c r="AY164" s="78"/>
      <c r="AZ164" s="78"/>
      <c r="BA164" s="78"/>
      <c r="BB164" s="78"/>
      <c r="BC164" s="78"/>
      <c r="BD164" s="78"/>
      <c r="BE164" s="78"/>
      <c r="BF164" s="78"/>
      <c r="BG164" s="78"/>
      <c r="BH164" s="78"/>
      <c r="BI164" s="78"/>
      <c r="BJ164" s="78"/>
      <c r="BK164" s="78"/>
      <c r="BL164" s="78"/>
      <c r="BM164" s="78"/>
      <c r="BN164" s="78"/>
      <c r="BO164" s="78"/>
      <c r="BP164" s="78"/>
    </row>
    <row r="165" spans="1:68" ht="15.75" customHeight="1">
      <c r="A165" s="26"/>
      <c r="B165" s="78"/>
      <c r="C165" s="401"/>
      <c r="D165" s="402"/>
      <c r="E165" s="402"/>
      <c r="F165" s="401"/>
      <c r="G165" s="401"/>
      <c r="H165" s="401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299"/>
      <c r="AH165" s="299"/>
      <c r="AI165" s="299"/>
      <c r="AJ165" s="299"/>
      <c r="AK165" s="299"/>
      <c r="AL165" s="299"/>
      <c r="AM165" s="299"/>
      <c r="AN165" s="299"/>
      <c r="AO165" s="299"/>
      <c r="AP165" s="299"/>
      <c r="AQ165" s="299"/>
      <c r="AR165" s="78"/>
      <c r="AS165" s="78"/>
      <c r="AT165" s="300"/>
      <c r="AU165" s="300"/>
      <c r="AV165" s="78"/>
      <c r="AW165" s="78"/>
      <c r="AX165" s="78"/>
      <c r="AY165" s="78"/>
      <c r="AZ165" s="78"/>
      <c r="BA165" s="78"/>
      <c r="BB165" s="78"/>
      <c r="BC165" s="78"/>
      <c r="BD165" s="78"/>
      <c r="BE165" s="78"/>
      <c r="BF165" s="78"/>
      <c r="BG165" s="78"/>
      <c r="BH165" s="78"/>
      <c r="BI165" s="78"/>
      <c r="BJ165" s="78"/>
      <c r="BK165" s="78"/>
      <c r="BL165" s="78"/>
      <c r="BM165" s="78"/>
      <c r="BN165" s="78"/>
      <c r="BO165" s="78"/>
      <c r="BP165" s="78"/>
    </row>
    <row r="166" spans="1:68" ht="15.75" customHeight="1">
      <c r="A166" s="26"/>
      <c r="B166" s="78"/>
      <c r="C166" s="401"/>
      <c r="D166" s="402"/>
      <c r="E166" s="402"/>
      <c r="F166" s="401"/>
      <c r="G166" s="401"/>
      <c r="H166" s="401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299"/>
      <c r="AH166" s="299"/>
      <c r="AI166" s="299"/>
      <c r="AJ166" s="299"/>
      <c r="AK166" s="299"/>
      <c r="AL166" s="299"/>
      <c r="AM166" s="299"/>
      <c r="AN166" s="299"/>
      <c r="AO166" s="299"/>
      <c r="AP166" s="299"/>
      <c r="AQ166" s="299"/>
      <c r="AR166" s="78"/>
      <c r="AS166" s="78"/>
      <c r="AT166" s="300"/>
      <c r="AU166" s="300"/>
      <c r="AV166" s="78"/>
      <c r="AW166" s="78"/>
      <c r="AX166" s="78"/>
      <c r="AY166" s="78"/>
      <c r="AZ166" s="78"/>
      <c r="BA166" s="78"/>
      <c r="BB166" s="78"/>
      <c r="BC166" s="78"/>
      <c r="BD166" s="78"/>
      <c r="BE166" s="78"/>
      <c r="BF166" s="78"/>
      <c r="BG166" s="78"/>
      <c r="BH166" s="78"/>
      <c r="BI166" s="78"/>
      <c r="BJ166" s="78"/>
      <c r="BK166" s="78"/>
      <c r="BL166" s="78"/>
      <c r="BM166" s="78"/>
      <c r="BN166" s="78"/>
      <c r="BO166" s="78"/>
      <c r="BP166" s="78"/>
    </row>
    <row r="167" spans="1:68" ht="15.75" customHeight="1">
      <c r="A167" s="26"/>
      <c r="B167" s="78"/>
      <c r="C167" s="401"/>
      <c r="D167" s="402"/>
      <c r="E167" s="402"/>
      <c r="F167" s="401"/>
      <c r="G167" s="401"/>
      <c r="H167" s="401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299"/>
      <c r="AH167" s="299"/>
      <c r="AI167" s="299"/>
      <c r="AJ167" s="299"/>
      <c r="AK167" s="299"/>
      <c r="AL167" s="299"/>
      <c r="AM167" s="299"/>
      <c r="AN167" s="299"/>
      <c r="AO167" s="299"/>
      <c r="AP167" s="299"/>
      <c r="AQ167" s="299"/>
      <c r="AR167" s="78"/>
      <c r="AS167" s="78"/>
      <c r="AT167" s="300"/>
      <c r="AU167" s="300"/>
      <c r="AV167" s="78"/>
      <c r="AW167" s="78"/>
      <c r="AX167" s="78"/>
      <c r="AY167" s="78"/>
      <c r="AZ167" s="78"/>
      <c r="BA167" s="78"/>
      <c r="BB167" s="78"/>
      <c r="BC167" s="78"/>
      <c r="BD167" s="78"/>
      <c r="BE167" s="78"/>
      <c r="BF167" s="78"/>
      <c r="BG167" s="78"/>
      <c r="BH167" s="78"/>
      <c r="BI167" s="78"/>
      <c r="BJ167" s="78"/>
      <c r="BK167" s="78"/>
      <c r="BL167" s="78"/>
      <c r="BM167" s="78"/>
      <c r="BN167" s="78"/>
      <c r="BO167" s="78"/>
      <c r="BP167" s="78"/>
    </row>
    <row r="168" spans="1:68" ht="15.75" customHeight="1">
      <c r="A168" s="26"/>
      <c r="B168" s="78"/>
      <c r="C168" s="401"/>
      <c r="D168" s="402"/>
      <c r="E168" s="402"/>
      <c r="F168" s="401"/>
      <c r="G168" s="401"/>
      <c r="H168" s="401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299"/>
      <c r="AH168" s="299"/>
      <c r="AI168" s="299"/>
      <c r="AJ168" s="299"/>
      <c r="AK168" s="299"/>
      <c r="AL168" s="299"/>
      <c r="AM168" s="299"/>
      <c r="AN168" s="299"/>
      <c r="AO168" s="299"/>
      <c r="AP168" s="299"/>
      <c r="AQ168" s="299"/>
      <c r="AR168" s="78"/>
      <c r="AS168" s="78"/>
      <c r="AT168" s="300"/>
      <c r="AU168" s="300"/>
      <c r="AV168" s="78"/>
      <c r="AW168" s="78"/>
      <c r="AX168" s="78"/>
      <c r="AY168" s="78"/>
      <c r="AZ168" s="78"/>
      <c r="BA168" s="78"/>
      <c r="BB168" s="78"/>
      <c r="BC168" s="78"/>
      <c r="BD168" s="78"/>
      <c r="BE168" s="78"/>
      <c r="BF168" s="78"/>
      <c r="BG168" s="78"/>
      <c r="BH168" s="78"/>
      <c r="BI168" s="78"/>
      <c r="BJ168" s="78"/>
      <c r="BK168" s="78"/>
      <c r="BL168" s="78"/>
      <c r="BM168" s="78"/>
      <c r="BN168" s="78"/>
      <c r="BO168" s="78"/>
      <c r="BP168" s="78"/>
    </row>
    <row r="169" spans="1:68" ht="15.75" customHeight="1">
      <c r="A169" s="26"/>
      <c r="B169" s="78"/>
      <c r="C169" s="401"/>
      <c r="D169" s="402"/>
      <c r="E169" s="402"/>
      <c r="F169" s="401"/>
      <c r="G169" s="401"/>
      <c r="H169" s="401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299"/>
      <c r="AH169" s="299"/>
      <c r="AI169" s="299"/>
      <c r="AJ169" s="299"/>
      <c r="AK169" s="299"/>
      <c r="AL169" s="299"/>
      <c r="AM169" s="299"/>
      <c r="AN169" s="299"/>
      <c r="AO169" s="299"/>
      <c r="AP169" s="299"/>
      <c r="AQ169" s="299"/>
      <c r="AR169" s="78"/>
      <c r="AS169" s="78"/>
      <c r="AT169" s="300"/>
      <c r="AU169" s="300"/>
      <c r="AV169" s="78"/>
      <c r="AW169" s="78"/>
      <c r="AX169" s="78"/>
      <c r="AY169" s="78"/>
      <c r="AZ169" s="78"/>
      <c r="BA169" s="78"/>
      <c r="BB169" s="78"/>
      <c r="BC169" s="78"/>
      <c r="BD169" s="78"/>
      <c r="BE169" s="78"/>
      <c r="BF169" s="78"/>
      <c r="BG169" s="78"/>
      <c r="BH169" s="78"/>
      <c r="BI169" s="78"/>
      <c r="BJ169" s="78"/>
      <c r="BK169" s="78"/>
      <c r="BL169" s="78"/>
      <c r="BM169" s="78"/>
      <c r="BN169" s="78"/>
      <c r="BO169" s="78"/>
      <c r="BP169" s="78"/>
    </row>
    <row r="170" spans="1:68" ht="15.75" customHeight="1">
      <c r="A170" s="146" t="s">
        <v>156</v>
      </c>
      <c r="B170" s="132" t="s">
        <v>171</v>
      </c>
      <c r="C170" s="93">
        <v>8</v>
      </c>
      <c r="D170" s="53"/>
      <c r="E170" s="53"/>
      <c r="F170" s="87"/>
      <c r="G170" s="95">
        <v>6</v>
      </c>
      <c r="H170" s="86">
        <v>180</v>
      </c>
      <c r="I170" s="111">
        <v>65</v>
      </c>
      <c r="J170" s="107">
        <v>26</v>
      </c>
      <c r="K170" s="107"/>
      <c r="L170" s="107">
        <v>39</v>
      </c>
      <c r="M170" s="108">
        <v>115</v>
      </c>
      <c r="N170" s="25"/>
      <c r="O170" s="58"/>
      <c r="P170" s="23"/>
      <c r="Q170" s="21"/>
      <c r="R170" s="58"/>
      <c r="S170" s="23"/>
      <c r="T170" s="21"/>
      <c r="U170" s="58"/>
      <c r="V170" s="23"/>
      <c r="W170" s="21"/>
      <c r="X170" s="23">
        <v>5</v>
      </c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  <c r="AJ170" s="78"/>
      <c r="AK170" s="78"/>
      <c r="AL170" s="78"/>
      <c r="AM170" s="78"/>
      <c r="AN170" s="78"/>
      <c r="AO170" s="78"/>
      <c r="AP170" s="78"/>
      <c r="AQ170" s="78"/>
      <c r="AR170" s="78"/>
      <c r="AS170" s="78"/>
      <c r="AT170" s="300"/>
      <c r="AU170" s="300"/>
      <c r="AV170" s="78"/>
      <c r="AW170" s="78"/>
      <c r="AX170" s="78"/>
      <c r="AY170" s="78"/>
      <c r="AZ170" s="78"/>
      <c r="BA170" s="78"/>
      <c r="BB170" s="78"/>
      <c r="BC170" s="78"/>
      <c r="BD170" s="78"/>
      <c r="BE170" s="78"/>
      <c r="BF170" s="78"/>
      <c r="BG170" s="78"/>
      <c r="BH170" s="78"/>
      <c r="BI170" s="78"/>
      <c r="BJ170" s="78"/>
      <c r="BK170" s="78"/>
      <c r="BL170" s="78"/>
      <c r="BM170" s="78"/>
      <c r="BN170" s="78"/>
      <c r="BO170" s="78"/>
      <c r="BP170" s="78"/>
    </row>
    <row r="171" spans="1:68" ht="15.75" customHeight="1">
      <c r="A171" s="932" t="s">
        <v>172</v>
      </c>
      <c r="B171" s="886"/>
      <c r="C171" s="886"/>
      <c r="D171" s="886"/>
      <c r="E171" s="886"/>
      <c r="F171" s="887"/>
      <c r="G171" s="147">
        <v>91</v>
      </c>
      <c r="H171" s="148">
        <v>2730</v>
      </c>
      <c r="I171" s="148">
        <v>986</v>
      </c>
      <c r="J171" s="148">
        <v>446</v>
      </c>
      <c r="K171" s="148">
        <v>0</v>
      </c>
      <c r="L171" s="148">
        <v>540</v>
      </c>
      <c r="M171" s="148">
        <v>1594</v>
      </c>
      <c r="N171" s="148">
        <v>0</v>
      </c>
      <c r="O171" s="148">
        <v>4</v>
      </c>
      <c r="P171" s="148">
        <v>4</v>
      </c>
      <c r="Q171" s="148">
        <v>9</v>
      </c>
      <c r="R171" s="148">
        <v>8</v>
      </c>
      <c r="S171" s="148">
        <v>8</v>
      </c>
      <c r="T171" s="148">
        <v>18</v>
      </c>
      <c r="U171" s="148">
        <v>10</v>
      </c>
      <c r="V171" s="148">
        <v>10</v>
      </c>
      <c r="W171" s="148">
        <v>12</v>
      </c>
      <c r="X171" s="148">
        <v>5</v>
      </c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  <c r="AJ171" s="78"/>
      <c r="AK171" s="78"/>
      <c r="AL171" s="78"/>
      <c r="AM171" s="78"/>
      <c r="AN171" s="78"/>
      <c r="AO171" s="78"/>
      <c r="AP171" s="78"/>
      <c r="AQ171" s="78"/>
      <c r="AR171" s="78"/>
      <c r="AS171" s="78"/>
      <c r="AT171" s="300"/>
      <c r="AU171" s="300"/>
      <c r="AV171" s="78"/>
      <c r="AW171" s="78"/>
      <c r="AX171" s="78"/>
      <c r="AY171" s="78"/>
      <c r="AZ171" s="78"/>
      <c r="BA171" s="78"/>
      <c r="BB171" s="78"/>
      <c r="BC171" s="78"/>
      <c r="BD171" s="78"/>
      <c r="BE171" s="78"/>
      <c r="BF171" s="78"/>
      <c r="BG171" s="78"/>
      <c r="BH171" s="78"/>
      <c r="BI171" s="78"/>
      <c r="BJ171" s="78"/>
      <c r="BK171" s="78"/>
      <c r="BL171" s="78"/>
      <c r="BM171" s="78"/>
      <c r="BN171" s="78"/>
      <c r="BO171" s="78"/>
      <c r="BP171" s="78"/>
    </row>
    <row r="172" spans="1:68" ht="15.75" customHeight="1">
      <c r="A172" s="921" t="s">
        <v>189</v>
      </c>
      <c r="B172" s="896"/>
      <c r="C172" s="896"/>
      <c r="D172" s="896"/>
      <c r="E172" s="896"/>
      <c r="F172" s="896"/>
      <c r="G172" s="214">
        <v>180</v>
      </c>
      <c r="H172" s="215">
        <v>5400</v>
      </c>
      <c r="I172" s="215">
        <v>1832</v>
      </c>
      <c r="J172" s="215">
        <v>779</v>
      </c>
      <c r="K172" s="215">
        <v>63</v>
      </c>
      <c r="L172" s="215">
        <v>990</v>
      </c>
      <c r="M172" s="215">
        <v>3418</v>
      </c>
      <c r="N172" s="215">
        <v>26</v>
      </c>
      <c r="O172" s="215">
        <v>19</v>
      </c>
      <c r="P172" s="215">
        <v>19</v>
      </c>
      <c r="Q172" s="215">
        <v>19</v>
      </c>
      <c r="R172" s="215">
        <v>10</v>
      </c>
      <c r="S172" s="215">
        <v>10</v>
      </c>
      <c r="T172" s="215">
        <v>18</v>
      </c>
      <c r="U172" s="215">
        <v>10</v>
      </c>
      <c r="V172" s="215">
        <v>10</v>
      </c>
      <c r="W172" s="215">
        <v>12</v>
      </c>
      <c r="X172" s="215">
        <v>5</v>
      </c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  <c r="AJ172" s="78"/>
      <c r="AK172" s="78"/>
      <c r="AL172" s="78"/>
      <c r="AM172" s="78"/>
      <c r="AN172" s="78"/>
      <c r="AO172" s="78"/>
      <c r="AP172" s="78"/>
      <c r="AQ172" s="78"/>
      <c r="AR172" s="78"/>
      <c r="AS172" s="78"/>
      <c r="AT172" s="300"/>
      <c r="AU172" s="300"/>
      <c r="AV172" s="78"/>
      <c r="AW172" s="78"/>
      <c r="AX172" s="78"/>
      <c r="AY172" s="78"/>
      <c r="AZ172" s="78"/>
      <c r="BA172" s="78"/>
      <c r="BB172" s="78"/>
      <c r="BC172" s="78"/>
      <c r="BD172" s="78"/>
      <c r="BE172" s="78"/>
      <c r="BF172" s="78"/>
      <c r="BG172" s="78"/>
      <c r="BH172" s="78"/>
      <c r="BI172" s="78"/>
      <c r="BJ172" s="78"/>
      <c r="BK172" s="78"/>
      <c r="BL172" s="78"/>
      <c r="BM172" s="78"/>
      <c r="BN172" s="78"/>
      <c r="BO172" s="78"/>
      <c r="BP172" s="78"/>
    </row>
    <row r="173" spans="1:68" ht="15.75" customHeight="1">
      <c r="A173" s="944" t="s">
        <v>292</v>
      </c>
      <c r="B173" s="893"/>
      <c r="C173" s="311"/>
      <c r="D173" s="312">
        <v>8</v>
      </c>
      <c r="E173" s="312"/>
      <c r="F173" s="123"/>
      <c r="G173" s="313">
        <v>4</v>
      </c>
      <c r="H173" s="314">
        <v>120</v>
      </c>
      <c r="I173" s="315"/>
      <c r="J173" s="316"/>
      <c r="K173" s="316"/>
      <c r="L173" s="316"/>
      <c r="M173" s="317"/>
      <c r="N173" s="318"/>
      <c r="O173" s="319"/>
      <c r="P173" s="123"/>
      <c r="Q173" s="330"/>
      <c r="R173" s="331"/>
      <c r="S173" s="332"/>
      <c r="T173" s="330"/>
      <c r="U173" s="331"/>
      <c r="V173" s="332"/>
      <c r="W173" s="330"/>
      <c r="X173" s="332">
        <v>3</v>
      </c>
      <c r="Y173" s="323"/>
      <c r="Z173" s="323"/>
      <c r="AA173" s="323"/>
      <c r="AB173" s="323"/>
      <c r="AC173" s="323"/>
      <c r="AD173" s="323"/>
      <c r="AE173" s="323"/>
      <c r="AF173" s="323"/>
      <c r="AG173" s="323"/>
      <c r="AH173" s="323"/>
      <c r="AI173" s="323"/>
      <c r="AJ173" s="323"/>
      <c r="AK173" s="323"/>
      <c r="AL173" s="323"/>
      <c r="AM173" s="323"/>
      <c r="AN173" s="323"/>
      <c r="AO173" s="323"/>
      <c r="AP173" s="323"/>
      <c r="AQ173" s="323"/>
      <c r="AR173" s="323"/>
      <c r="AS173" s="323"/>
      <c r="AT173" s="326"/>
      <c r="AU173" s="326"/>
      <c r="AV173" s="323"/>
      <c r="AW173" s="323"/>
      <c r="AX173" s="323"/>
      <c r="AY173" s="323"/>
      <c r="AZ173" s="323"/>
      <c r="BA173" s="323"/>
      <c r="BB173" s="323"/>
      <c r="BC173" s="323"/>
      <c r="BD173" s="323"/>
      <c r="BE173" s="323"/>
      <c r="BF173" s="323"/>
      <c r="BG173" s="323"/>
      <c r="BH173" s="323"/>
      <c r="BI173" s="323"/>
      <c r="BJ173" s="323"/>
      <c r="BK173" s="323"/>
      <c r="BL173" s="323"/>
      <c r="BM173" s="323"/>
      <c r="BN173" s="323"/>
      <c r="BO173" s="323"/>
      <c r="BP173" s="323"/>
    </row>
    <row r="174" spans="1:68" ht="15.75" customHeight="1">
      <c r="A174" s="335" t="s">
        <v>297</v>
      </c>
      <c r="B174" s="223" t="s">
        <v>208</v>
      </c>
      <c r="C174" s="80"/>
      <c r="D174" s="143">
        <v>8</v>
      </c>
      <c r="E174" s="143"/>
      <c r="F174" s="82"/>
      <c r="G174" s="233">
        <v>4</v>
      </c>
      <c r="H174" s="227">
        <v>120</v>
      </c>
      <c r="I174" s="228">
        <v>39</v>
      </c>
      <c r="J174" s="229"/>
      <c r="K174" s="229"/>
      <c r="L174" s="229">
        <v>39</v>
      </c>
      <c r="M174" s="230">
        <v>81</v>
      </c>
      <c r="N174" s="80"/>
      <c r="O174" s="81"/>
      <c r="P174" s="82"/>
      <c r="Q174" s="80"/>
      <c r="R174" s="81"/>
      <c r="S174" s="82"/>
      <c r="T174" s="80"/>
      <c r="U174" s="81"/>
      <c r="V174" s="82"/>
      <c r="W174" s="80"/>
      <c r="X174" s="82">
        <v>3</v>
      </c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  <c r="AJ174" s="78"/>
      <c r="AK174" s="78"/>
      <c r="AL174" s="78"/>
      <c r="AM174" s="78"/>
      <c r="AN174" s="78"/>
      <c r="AO174" s="78"/>
      <c r="AP174" s="78"/>
      <c r="AQ174" s="78"/>
      <c r="AR174" s="78"/>
      <c r="AS174" s="78"/>
      <c r="AT174" s="300"/>
      <c r="AU174" s="300"/>
      <c r="AV174" s="78"/>
      <c r="AW174" s="78"/>
      <c r="AX174" s="78"/>
      <c r="AY174" s="78"/>
      <c r="AZ174" s="78"/>
      <c r="BA174" s="78"/>
      <c r="BB174" s="78"/>
      <c r="BC174" s="78"/>
      <c r="BD174" s="78"/>
      <c r="BE174" s="78"/>
      <c r="BF174" s="78"/>
      <c r="BG174" s="78"/>
      <c r="BH174" s="78"/>
      <c r="BI174" s="78"/>
      <c r="BJ174" s="78"/>
      <c r="BK174" s="78"/>
      <c r="BL174" s="78"/>
      <c r="BM174" s="78"/>
      <c r="BN174" s="78"/>
      <c r="BO174" s="78"/>
      <c r="BP174" s="78"/>
    </row>
    <row r="175" spans="1:68" ht="15.75" customHeight="1">
      <c r="A175" s="335" t="s">
        <v>298</v>
      </c>
      <c r="B175" s="234" t="s">
        <v>299</v>
      </c>
      <c r="C175" s="13"/>
      <c r="D175" s="143">
        <v>8</v>
      </c>
      <c r="E175" s="14"/>
      <c r="F175" s="15"/>
      <c r="G175" s="336">
        <v>4</v>
      </c>
      <c r="H175" s="337">
        <v>120</v>
      </c>
      <c r="I175" s="338">
        <v>39</v>
      </c>
      <c r="J175" s="339">
        <v>13</v>
      </c>
      <c r="K175" s="339"/>
      <c r="L175" s="339">
        <v>26</v>
      </c>
      <c r="M175" s="340">
        <v>81</v>
      </c>
      <c r="N175" s="13"/>
      <c r="O175" s="341"/>
      <c r="P175" s="15"/>
      <c r="Q175" s="13"/>
      <c r="R175" s="341"/>
      <c r="S175" s="15"/>
      <c r="T175" s="13"/>
      <c r="U175" s="341"/>
      <c r="V175" s="15"/>
      <c r="W175" s="13"/>
      <c r="X175" s="15">
        <v>3</v>
      </c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  <c r="AJ175" s="78"/>
      <c r="AK175" s="78"/>
      <c r="AL175" s="78"/>
      <c r="AM175" s="78"/>
      <c r="AN175" s="78"/>
      <c r="AO175" s="78"/>
      <c r="AP175" s="78"/>
      <c r="AQ175" s="78"/>
      <c r="AR175" s="78"/>
      <c r="AS175" s="78"/>
      <c r="AT175" s="300"/>
      <c r="AU175" s="300"/>
      <c r="AV175" s="78"/>
      <c r="AW175" s="78"/>
      <c r="AX175" s="78"/>
      <c r="AY175" s="78"/>
      <c r="AZ175" s="78"/>
      <c r="BA175" s="78"/>
      <c r="BB175" s="78"/>
      <c r="BC175" s="78"/>
      <c r="BD175" s="78"/>
      <c r="BE175" s="78"/>
      <c r="BF175" s="78"/>
      <c r="BG175" s="78"/>
      <c r="BH175" s="78"/>
      <c r="BI175" s="78"/>
      <c r="BJ175" s="78"/>
      <c r="BK175" s="78"/>
      <c r="BL175" s="78"/>
      <c r="BM175" s="78"/>
      <c r="BN175" s="78"/>
      <c r="BO175" s="78"/>
      <c r="BP175" s="78"/>
    </row>
    <row r="176" spans="1:68" ht="15.75" customHeight="1">
      <c r="A176" s="932" t="s">
        <v>210</v>
      </c>
      <c r="B176" s="886"/>
      <c r="C176" s="886"/>
      <c r="D176" s="886"/>
      <c r="E176" s="886"/>
      <c r="F176" s="887"/>
      <c r="G176" s="245">
        <v>20</v>
      </c>
      <c r="H176" s="245">
        <v>600</v>
      </c>
      <c r="I176" s="245">
        <v>219</v>
      </c>
      <c r="J176" s="245">
        <v>18</v>
      </c>
      <c r="K176" s="245">
        <v>0</v>
      </c>
      <c r="L176" s="245">
        <v>201</v>
      </c>
      <c r="M176" s="245">
        <v>381</v>
      </c>
      <c r="N176" s="245">
        <v>0</v>
      </c>
      <c r="O176" s="245">
        <v>0</v>
      </c>
      <c r="P176" s="245">
        <v>0</v>
      </c>
      <c r="Q176" s="245">
        <v>0</v>
      </c>
      <c r="R176" s="245">
        <v>2</v>
      </c>
      <c r="S176" s="245">
        <v>2</v>
      </c>
      <c r="T176" s="245">
        <v>3</v>
      </c>
      <c r="U176" s="245">
        <v>3</v>
      </c>
      <c r="V176" s="245">
        <v>3</v>
      </c>
      <c r="W176" s="245">
        <v>3</v>
      </c>
      <c r="X176" s="245">
        <v>3</v>
      </c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  <c r="AJ176" s="78"/>
      <c r="AK176" s="78"/>
      <c r="AL176" s="78"/>
      <c r="AM176" s="78"/>
      <c r="AN176" s="78"/>
      <c r="AO176" s="78"/>
      <c r="AP176" s="78"/>
      <c r="AQ176" s="78"/>
      <c r="AR176" s="78"/>
      <c r="AS176" s="78"/>
      <c r="AT176" s="300"/>
      <c r="AU176" s="300"/>
      <c r="AV176" s="78"/>
      <c r="AW176" s="78"/>
      <c r="AX176" s="78"/>
      <c r="AY176" s="78"/>
      <c r="AZ176" s="78"/>
      <c r="BA176" s="78"/>
      <c r="BB176" s="78"/>
      <c r="BC176" s="78"/>
      <c r="BD176" s="78"/>
      <c r="BE176" s="78"/>
      <c r="BF176" s="78"/>
      <c r="BG176" s="78"/>
      <c r="BH176" s="78"/>
      <c r="BI176" s="78"/>
      <c r="BJ176" s="78"/>
      <c r="BK176" s="78"/>
      <c r="BL176" s="78"/>
      <c r="BM176" s="78"/>
      <c r="BN176" s="78"/>
      <c r="BO176" s="78"/>
      <c r="BP176" s="78"/>
    </row>
    <row r="177" spans="1:68" ht="15.75" customHeight="1">
      <c r="A177" s="945" t="s">
        <v>307</v>
      </c>
      <c r="B177" s="887"/>
      <c r="C177" s="320"/>
      <c r="D177" s="349" t="s">
        <v>308</v>
      </c>
      <c r="E177" s="349"/>
      <c r="F177" s="322"/>
      <c r="G177" s="350">
        <v>8</v>
      </c>
      <c r="H177" s="351">
        <v>240</v>
      </c>
      <c r="I177" s="352"/>
      <c r="J177" s="352"/>
      <c r="K177" s="352"/>
      <c r="L177" s="352"/>
      <c r="M177" s="352"/>
      <c r="N177" s="352"/>
      <c r="O177" s="352"/>
      <c r="P177" s="352"/>
      <c r="Q177" s="352"/>
      <c r="R177" s="352"/>
      <c r="S177" s="352"/>
      <c r="T177" s="352"/>
      <c r="U177" s="352"/>
      <c r="V177" s="352"/>
      <c r="W177" s="352"/>
      <c r="X177" s="352">
        <v>8</v>
      </c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  <c r="AJ177" s="78"/>
      <c r="AK177" s="78"/>
      <c r="AL177" s="78"/>
      <c r="AM177" s="78"/>
      <c r="AN177" s="78"/>
      <c r="AO177" s="78"/>
      <c r="AP177" s="78"/>
      <c r="AQ177" s="78"/>
      <c r="AR177" s="78"/>
      <c r="AS177" s="78"/>
      <c r="AT177" s="300"/>
      <c r="AU177" s="300"/>
      <c r="AV177" s="78"/>
      <c r="AW177" s="78"/>
      <c r="AX177" s="78"/>
      <c r="AY177" s="78"/>
      <c r="AZ177" s="78"/>
      <c r="BA177" s="78"/>
      <c r="BB177" s="78"/>
      <c r="BC177" s="78"/>
      <c r="BD177" s="78"/>
      <c r="BE177" s="78"/>
      <c r="BF177" s="78"/>
      <c r="BG177" s="78"/>
      <c r="BH177" s="78"/>
      <c r="BI177" s="78"/>
      <c r="BJ177" s="78"/>
      <c r="BK177" s="78"/>
      <c r="BL177" s="78"/>
      <c r="BM177" s="78"/>
      <c r="BN177" s="78"/>
      <c r="BO177" s="78"/>
      <c r="BP177" s="78"/>
    </row>
    <row r="178" spans="1:68" ht="15.75" customHeight="1">
      <c r="A178" s="353" t="s">
        <v>323</v>
      </c>
      <c r="B178" s="232" t="s">
        <v>324</v>
      </c>
      <c r="C178" s="251"/>
      <c r="D178" s="143">
        <v>8</v>
      </c>
      <c r="E178" s="144"/>
      <c r="F178" s="252"/>
      <c r="G178" s="233">
        <v>4</v>
      </c>
      <c r="H178" s="258">
        <v>120</v>
      </c>
      <c r="I178" s="139">
        <v>52</v>
      </c>
      <c r="J178" s="259">
        <v>26</v>
      </c>
      <c r="K178" s="143"/>
      <c r="L178" s="143">
        <v>26</v>
      </c>
      <c r="M178" s="260">
        <v>68</v>
      </c>
      <c r="N178" s="25"/>
      <c r="O178" s="58"/>
      <c r="P178" s="24"/>
      <c r="Q178" s="21"/>
      <c r="R178" s="58"/>
      <c r="S178" s="23"/>
      <c r="T178" s="25"/>
      <c r="U178" s="58"/>
      <c r="V178" s="23"/>
      <c r="W178" s="21"/>
      <c r="X178" s="23">
        <v>4</v>
      </c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  <c r="AJ178" s="78"/>
      <c r="AK178" s="78"/>
      <c r="AL178" s="78"/>
      <c r="AM178" s="78"/>
      <c r="AN178" s="78"/>
      <c r="AO178" s="78"/>
      <c r="AP178" s="78"/>
      <c r="AQ178" s="78"/>
      <c r="AR178" s="78"/>
      <c r="AS178" s="78"/>
      <c r="AT178" s="300"/>
      <c r="AU178" s="300"/>
      <c r="AV178" s="78"/>
      <c r="AW178" s="78"/>
      <c r="AX178" s="78"/>
      <c r="AY178" s="78"/>
      <c r="AZ178" s="78"/>
      <c r="BA178" s="78"/>
      <c r="BB178" s="78"/>
      <c r="BC178" s="78"/>
      <c r="BD178" s="78"/>
      <c r="BE178" s="78"/>
      <c r="BF178" s="78"/>
      <c r="BG178" s="78"/>
      <c r="BH178" s="78"/>
      <c r="BI178" s="78"/>
      <c r="BJ178" s="78"/>
      <c r="BK178" s="78"/>
      <c r="BL178" s="78"/>
      <c r="BM178" s="78"/>
      <c r="BN178" s="78"/>
      <c r="BO178" s="78"/>
      <c r="BP178" s="78"/>
    </row>
    <row r="179" spans="1:68" ht="15.75" customHeight="1">
      <c r="A179" s="353" t="s">
        <v>325</v>
      </c>
      <c r="B179" s="232" t="s">
        <v>234</v>
      </c>
      <c r="C179" s="251"/>
      <c r="D179" s="143">
        <v>8</v>
      </c>
      <c r="E179" s="144"/>
      <c r="F179" s="252"/>
      <c r="G179" s="233">
        <v>4</v>
      </c>
      <c r="H179" s="258">
        <v>120</v>
      </c>
      <c r="I179" s="139">
        <v>52</v>
      </c>
      <c r="J179" s="259">
        <v>26</v>
      </c>
      <c r="K179" s="143"/>
      <c r="L179" s="143">
        <v>26</v>
      </c>
      <c r="M179" s="260">
        <v>68</v>
      </c>
      <c r="N179" s="25"/>
      <c r="O179" s="58"/>
      <c r="P179" s="24"/>
      <c r="Q179" s="21"/>
      <c r="R179" s="58"/>
      <c r="S179" s="23"/>
      <c r="T179" s="25"/>
      <c r="U179" s="58"/>
      <c r="V179" s="23"/>
      <c r="W179" s="21"/>
      <c r="X179" s="23">
        <v>4</v>
      </c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  <c r="AJ179" s="78"/>
      <c r="AK179" s="78"/>
      <c r="AL179" s="78"/>
      <c r="AM179" s="78"/>
      <c r="AN179" s="78"/>
      <c r="AO179" s="78"/>
      <c r="AP179" s="78"/>
      <c r="AQ179" s="78"/>
      <c r="AR179" s="78"/>
      <c r="AS179" s="78"/>
      <c r="AT179" s="300"/>
      <c r="AU179" s="300"/>
      <c r="AV179" s="78"/>
      <c r="AW179" s="78"/>
      <c r="AX179" s="78"/>
      <c r="AY179" s="78"/>
      <c r="AZ179" s="78"/>
      <c r="BA179" s="78"/>
      <c r="BB179" s="78"/>
      <c r="BC179" s="78"/>
      <c r="BD179" s="78"/>
      <c r="BE179" s="78"/>
      <c r="BF179" s="78"/>
      <c r="BG179" s="78"/>
      <c r="BH179" s="78"/>
      <c r="BI179" s="78"/>
      <c r="BJ179" s="78"/>
      <c r="BK179" s="78"/>
      <c r="BL179" s="78"/>
      <c r="BM179" s="78"/>
      <c r="BN179" s="78"/>
      <c r="BO179" s="78"/>
      <c r="BP179" s="78"/>
    </row>
    <row r="180" spans="1:68" ht="15.75" customHeight="1">
      <c r="A180" s="353" t="s">
        <v>326</v>
      </c>
      <c r="B180" s="361" t="s">
        <v>327</v>
      </c>
      <c r="C180" s="362"/>
      <c r="D180" s="14">
        <v>8</v>
      </c>
      <c r="E180" s="16"/>
      <c r="F180" s="363"/>
      <c r="G180" s="336">
        <v>4</v>
      </c>
      <c r="H180" s="364">
        <v>120</v>
      </c>
      <c r="I180" s="365">
        <v>52</v>
      </c>
      <c r="J180" s="366">
        <v>26</v>
      </c>
      <c r="K180" s="14"/>
      <c r="L180" s="14">
        <v>26</v>
      </c>
      <c r="M180" s="367">
        <v>68</v>
      </c>
      <c r="N180" s="101"/>
      <c r="O180" s="102"/>
      <c r="P180" s="368"/>
      <c r="Q180" s="104"/>
      <c r="R180" s="102"/>
      <c r="S180" s="103"/>
      <c r="T180" s="101"/>
      <c r="U180" s="102"/>
      <c r="V180" s="103"/>
      <c r="W180" s="104"/>
      <c r="X180" s="103">
        <v>4</v>
      </c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  <c r="AJ180" s="78"/>
      <c r="AK180" s="78"/>
      <c r="AL180" s="78"/>
      <c r="AM180" s="78"/>
      <c r="AN180" s="78"/>
      <c r="AO180" s="78"/>
      <c r="AP180" s="78"/>
      <c r="AQ180" s="78"/>
      <c r="AR180" s="78"/>
      <c r="AS180" s="78"/>
      <c r="AT180" s="300"/>
      <c r="AU180" s="300"/>
      <c r="AV180" s="78"/>
      <c r="AW180" s="78"/>
      <c r="AX180" s="78"/>
      <c r="AY180" s="78"/>
      <c r="AZ180" s="78"/>
      <c r="BA180" s="78"/>
      <c r="BB180" s="78"/>
      <c r="BC180" s="78"/>
      <c r="BD180" s="78"/>
      <c r="BE180" s="78"/>
      <c r="BF180" s="78"/>
      <c r="BG180" s="78"/>
      <c r="BH180" s="78"/>
      <c r="BI180" s="78"/>
      <c r="BJ180" s="78"/>
      <c r="BK180" s="78"/>
      <c r="BL180" s="78"/>
      <c r="BM180" s="78"/>
      <c r="BN180" s="78"/>
      <c r="BO180" s="78"/>
      <c r="BP180" s="78"/>
    </row>
    <row r="181" spans="1:68" ht="15.75" customHeight="1">
      <c r="A181" s="353" t="s">
        <v>328</v>
      </c>
      <c r="B181" s="369" t="s">
        <v>329</v>
      </c>
      <c r="C181" s="370"/>
      <c r="D181" s="371">
        <v>8</v>
      </c>
      <c r="E181" s="372"/>
      <c r="F181" s="373"/>
      <c r="G181" s="374">
        <v>4</v>
      </c>
      <c r="H181" s="28">
        <v>120</v>
      </c>
      <c r="I181" s="375">
        <v>52</v>
      </c>
      <c r="J181" s="376">
        <v>26</v>
      </c>
      <c r="K181" s="371"/>
      <c r="L181" s="371">
        <v>26</v>
      </c>
      <c r="M181" s="377">
        <v>68</v>
      </c>
      <c r="N181" s="378"/>
      <c r="O181" s="379"/>
      <c r="P181" s="380"/>
      <c r="Q181" s="381"/>
      <c r="R181" s="379"/>
      <c r="S181" s="382"/>
      <c r="T181" s="378"/>
      <c r="U181" s="379"/>
      <c r="V181" s="382"/>
      <c r="W181" s="381"/>
      <c r="X181" s="382">
        <v>4</v>
      </c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  <c r="AJ181" s="78"/>
      <c r="AK181" s="78"/>
      <c r="AL181" s="78"/>
      <c r="AM181" s="78"/>
      <c r="AN181" s="78"/>
      <c r="AO181" s="78"/>
      <c r="AP181" s="78"/>
      <c r="AQ181" s="78"/>
      <c r="AR181" s="78"/>
      <c r="AS181" s="78"/>
      <c r="AT181" s="300"/>
      <c r="AU181" s="300"/>
      <c r="AV181" s="78"/>
      <c r="AW181" s="78"/>
      <c r="AX181" s="78"/>
      <c r="AY181" s="78"/>
      <c r="AZ181" s="78"/>
      <c r="BA181" s="78"/>
      <c r="BB181" s="78"/>
      <c r="BC181" s="78"/>
      <c r="BD181" s="78"/>
      <c r="BE181" s="78"/>
      <c r="BF181" s="78"/>
      <c r="BG181" s="78"/>
      <c r="BH181" s="78"/>
      <c r="BI181" s="78"/>
      <c r="BJ181" s="78"/>
      <c r="BK181" s="78"/>
      <c r="BL181" s="78"/>
      <c r="BM181" s="78"/>
      <c r="BN181" s="78"/>
      <c r="BO181" s="78"/>
      <c r="BP181" s="78"/>
    </row>
  </sheetData>
  <mergeCells count="82">
    <mergeCell ref="A122:F122"/>
    <mergeCell ref="A28:B28"/>
    <mergeCell ref="A177:B177"/>
    <mergeCell ref="A176:F176"/>
    <mergeCell ref="A173:B173"/>
    <mergeCell ref="A171:F171"/>
    <mergeCell ref="A172:F172"/>
    <mergeCell ref="A124:F124"/>
    <mergeCell ref="A123:F123"/>
    <mergeCell ref="A70:B70"/>
    <mergeCell ref="A71:B71"/>
    <mergeCell ref="A88:F88"/>
    <mergeCell ref="A90:B90"/>
    <mergeCell ref="A91:B91"/>
    <mergeCell ref="A92:B92"/>
    <mergeCell ref="A93:B93"/>
    <mergeCell ref="A95:B95"/>
    <mergeCell ref="J4:J7"/>
    <mergeCell ref="M3:M7"/>
    <mergeCell ref="N6:X6"/>
    <mergeCell ref="A9:X9"/>
    <mergeCell ref="A10:X10"/>
    <mergeCell ref="A29:X29"/>
    <mergeCell ref="A55:X55"/>
    <mergeCell ref="A60:F60"/>
    <mergeCell ref="A54:F54"/>
    <mergeCell ref="A2:A7"/>
    <mergeCell ref="B2:B7"/>
    <mergeCell ref="A63:F63"/>
    <mergeCell ref="A69:B69"/>
    <mergeCell ref="A67:B67"/>
    <mergeCell ref="A94:B94"/>
    <mergeCell ref="A65:X65"/>
    <mergeCell ref="A66:X66"/>
    <mergeCell ref="A89:X89"/>
    <mergeCell ref="A64:F64"/>
    <mergeCell ref="A68:B68"/>
    <mergeCell ref="A1:X1"/>
    <mergeCell ref="E3:F3"/>
    <mergeCell ref="I3:L3"/>
    <mergeCell ref="G2:G7"/>
    <mergeCell ref="E4:E7"/>
    <mergeCell ref="F4:F7"/>
    <mergeCell ref="I4:I7"/>
    <mergeCell ref="H3:H7"/>
    <mergeCell ref="C3:C7"/>
    <mergeCell ref="D3:D7"/>
    <mergeCell ref="N2:X3"/>
    <mergeCell ref="C2:F2"/>
    <mergeCell ref="H2:M2"/>
    <mergeCell ref="AG4:AI4"/>
    <mergeCell ref="AJ4:AL4"/>
    <mergeCell ref="N4:P4"/>
    <mergeCell ref="Q4:S4"/>
    <mergeCell ref="T4:V4"/>
    <mergeCell ref="W4:X4"/>
    <mergeCell ref="W130:X130"/>
    <mergeCell ref="I142:K142"/>
    <mergeCell ref="A130:M130"/>
    <mergeCell ref="AM4:AO4"/>
    <mergeCell ref="AP4:AQ4"/>
    <mergeCell ref="AM142:AO142"/>
    <mergeCell ref="AP142:AQ142"/>
    <mergeCell ref="AJ142:AL142"/>
    <mergeCell ref="AG142:AI142"/>
    <mergeCell ref="K4:K7"/>
    <mergeCell ref="L4:L7"/>
    <mergeCell ref="N130:P130"/>
    <mergeCell ref="Q130:S130"/>
    <mergeCell ref="D142:G142"/>
    <mergeCell ref="D140:G140"/>
    <mergeCell ref="A61:X61"/>
    <mergeCell ref="C148:K148"/>
    <mergeCell ref="A125:M125"/>
    <mergeCell ref="A126:M126"/>
    <mergeCell ref="A127:M127"/>
    <mergeCell ref="T130:V130"/>
    <mergeCell ref="A128:M128"/>
    <mergeCell ref="A129:M129"/>
    <mergeCell ref="I140:K140"/>
    <mergeCell ref="D138:G138"/>
    <mergeCell ref="I138:K138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8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M107"/>
  <sheetViews>
    <sheetView tabSelected="1" topLeftCell="A86" workbookViewId="0">
      <selection activeCell="D106" sqref="D106:G106"/>
    </sheetView>
  </sheetViews>
  <sheetFormatPr defaultColWidth="14.44140625" defaultRowHeight="15" customHeight="1"/>
  <cols>
    <col min="1" max="1" width="11.33203125" customWidth="1"/>
    <col min="2" max="2" width="44.109375" customWidth="1"/>
    <col min="3" max="3" width="6.6640625" customWidth="1"/>
    <col min="4" max="4" width="12" customWidth="1"/>
    <col min="5" max="5" width="7.33203125" customWidth="1"/>
    <col min="6" max="6" width="6.44140625" customWidth="1"/>
    <col min="7" max="7" width="7.44140625" customWidth="1"/>
    <col min="8" max="8" width="9.88671875" customWidth="1"/>
    <col min="9" max="9" width="8.6640625" customWidth="1"/>
    <col min="10" max="10" width="8" customWidth="1"/>
    <col min="11" max="11" width="5.88671875" customWidth="1"/>
    <col min="12" max="12" width="7.88671875" customWidth="1"/>
    <col min="13" max="13" width="8.88671875" customWidth="1"/>
    <col min="14" max="14" width="5" customWidth="1"/>
    <col min="15" max="15" width="5.44140625" customWidth="1"/>
    <col min="16" max="17" width="3.88671875" customWidth="1"/>
    <col min="18" max="18" width="5" customWidth="1"/>
    <col min="19" max="19" width="4.33203125" customWidth="1"/>
    <col min="20" max="21" width="4" customWidth="1"/>
    <col min="22" max="29" width="8.6640625" hidden="1" customWidth="1"/>
    <col min="30" max="31" width="12.6640625" hidden="1" customWidth="1"/>
    <col min="32" max="32" width="8.6640625" hidden="1" customWidth="1"/>
    <col min="33" max="34" width="12.6640625" hidden="1" customWidth="1"/>
    <col min="35" max="35" width="8.6640625" hidden="1" customWidth="1"/>
    <col min="36" max="36" width="12.6640625" hidden="1" customWidth="1"/>
    <col min="37" max="37" width="13.44140625" hidden="1" customWidth="1"/>
    <col min="38" max="38" width="8.6640625" hidden="1" customWidth="1"/>
    <col min="39" max="39" width="12.6640625" hidden="1" customWidth="1"/>
    <col min="40" max="40" width="10.5546875" hidden="1" customWidth="1"/>
    <col min="41" max="43" width="8.6640625" hidden="1" customWidth="1"/>
    <col min="44" max="44" width="22.44140625" hidden="1" customWidth="1"/>
    <col min="45" max="45" width="8.6640625" hidden="1" customWidth="1"/>
    <col min="46" max="65" width="9.109375" customWidth="1"/>
  </cols>
  <sheetData>
    <row r="1" spans="1:65" ht="15.75" customHeight="1" thickBot="1">
      <c r="A1" s="912" t="s">
        <v>256</v>
      </c>
      <c r="B1" s="896"/>
      <c r="C1" s="896"/>
      <c r="D1" s="896"/>
      <c r="E1" s="896"/>
      <c r="F1" s="896"/>
      <c r="G1" s="896"/>
      <c r="H1" s="896"/>
      <c r="I1" s="896"/>
      <c r="J1" s="896"/>
      <c r="K1" s="896"/>
      <c r="L1" s="896"/>
      <c r="M1" s="896"/>
      <c r="N1" s="896"/>
      <c r="O1" s="896"/>
      <c r="P1" s="896"/>
      <c r="Q1" s="896"/>
      <c r="R1" s="896"/>
      <c r="S1" s="896"/>
      <c r="T1" s="896"/>
      <c r="U1" s="897"/>
      <c r="V1" s="27"/>
      <c r="W1" s="27"/>
      <c r="X1" s="27"/>
      <c r="Y1" s="27"/>
      <c r="Z1" s="27"/>
      <c r="AA1" s="27"/>
      <c r="AB1" s="27"/>
      <c r="AC1" s="27"/>
      <c r="AD1" s="285"/>
      <c r="AE1" s="285"/>
      <c r="AF1" s="285"/>
      <c r="AG1" s="285"/>
      <c r="AH1" s="285"/>
      <c r="AI1" s="285"/>
      <c r="AJ1" s="285"/>
      <c r="AK1" s="285"/>
      <c r="AL1" s="285"/>
      <c r="AM1" s="285"/>
      <c r="AN1" s="285"/>
      <c r="AO1" s="27"/>
      <c r="AP1" s="27"/>
      <c r="AQ1" s="286"/>
      <c r="AR1" s="286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</row>
    <row r="2" spans="1:65" ht="15.75" customHeight="1">
      <c r="A2" s="925" t="s">
        <v>54</v>
      </c>
      <c r="B2" s="924" t="s">
        <v>55</v>
      </c>
      <c r="C2" s="900" t="s">
        <v>56</v>
      </c>
      <c r="D2" s="869"/>
      <c r="E2" s="869"/>
      <c r="F2" s="870"/>
      <c r="G2" s="913" t="s">
        <v>57</v>
      </c>
      <c r="H2" s="900" t="s">
        <v>58</v>
      </c>
      <c r="I2" s="869"/>
      <c r="J2" s="869"/>
      <c r="K2" s="869"/>
      <c r="L2" s="869"/>
      <c r="M2" s="870"/>
      <c r="N2" s="926" t="s">
        <v>257</v>
      </c>
      <c r="O2" s="896"/>
      <c r="P2" s="896"/>
      <c r="Q2" s="896"/>
      <c r="R2" s="896"/>
      <c r="S2" s="896"/>
      <c r="T2" s="896"/>
      <c r="U2" s="897"/>
      <c r="V2" s="27"/>
      <c r="W2" s="27"/>
      <c r="X2" s="27"/>
      <c r="Y2" s="27"/>
      <c r="Z2" s="27"/>
      <c r="AA2" s="27"/>
      <c r="AB2" s="27"/>
      <c r="AC2" s="27"/>
      <c r="AD2" s="285"/>
      <c r="AE2" s="285"/>
      <c r="AF2" s="285"/>
      <c r="AG2" s="285"/>
      <c r="AH2" s="285"/>
      <c r="AI2" s="285"/>
      <c r="AJ2" s="285"/>
      <c r="AK2" s="285"/>
      <c r="AL2" s="285"/>
      <c r="AM2" s="285"/>
      <c r="AN2" s="285"/>
      <c r="AO2" s="27"/>
      <c r="AP2" s="27"/>
      <c r="AQ2" s="286"/>
      <c r="AR2" s="286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</row>
    <row r="3" spans="1:65" ht="15.75" customHeight="1" thickBot="1">
      <c r="A3" s="914"/>
      <c r="B3" s="914"/>
      <c r="C3" s="916" t="s">
        <v>60</v>
      </c>
      <c r="D3" s="906" t="s">
        <v>61</v>
      </c>
      <c r="E3" s="901" t="s">
        <v>62</v>
      </c>
      <c r="F3" s="902"/>
      <c r="G3" s="914"/>
      <c r="H3" s="916" t="s">
        <v>63</v>
      </c>
      <c r="I3" s="937" t="s">
        <v>64</v>
      </c>
      <c r="J3" s="834"/>
      <c r="K3" s="834"/>
      <c r="L3" s="835"/>
      <c r="M3" s="909" t="s">
        <v>65</v>
      </c>
      <c r="N3" s="927"/>
      <c r="O3" s="886"/>
      <c r="P3" s="886"/>
      <c r="Q3" s="886"/>
      <c r="R3" s="886"/>
      <c r="S3" s="886"/>
      <c r="T3" s="886"/>
      <c r="U3" s="887"/>
      <c r="V3" s="27"/>
      <c r="W3" s="27"/>
      <c r="X3" s="27"/>
      <c r="Y3" s="27"/>
      <c r="Z3" s="27"/>
      <c r="AA3" s="27"/>
      <c r="AB3" s="27"/>
      <c r="AC3" s="27"/>
      <c r="AD3" s="285"/>
      <c r="AE3" s="285"/>
      <c r="AF3" s="285"/>
      <c r="AG3" s="285"/>
      <c r="AH3" s="285"/>
      <c r="AI3" s="285"/>
      <c r="AJ3" s="285"/>
      <c r="AK3" s="285"/>
      <c r="AL3" s="285"/>
      <c r="AM3" s="285"/>
      <c r="AN3" s="285"/>
      <c r="AO3" s="27"/>
      <c r="AP3" s="27"/>
      <c r="AQ3" s="286"/>
      <c r="AR3" s="286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</row>
    <row r="4" spans="1:65" ht="15.75" customHeight="1" thickBot="1">
      <c r="A4" s="914"/>
      <c r="B4" s="914"/>
      <c r="C4" s="917"/>
      <c r="D4" s="907"/>
      <c r="E4" s="906" t="s">
        <v>66</v>
      </c>
      <c r="F4" s="909" t="s">
        <v>67</v>
      </c>
      <c r="G4" s="914"/>
      <c r="H4" s="917"/>
      <c r="I4" s="906" t="s">
        <v>52</v>
      </c>
      <c r="J4" s="906" t="s">
        <v>68</v>
      </c>
      <c r="K4" s="906" t="s">
        <v>69</v>
      </c>
      <c r="L4" s="906" t="s">
        <v>70</v>
      </c>
      <c r="M4" s="910"/>
      <c r="N4" s="905" t="s">
        <v>71</v>
      </c>
      <c r="O4" s="897"/>
      <c r="P4" s="905" t="s">
        <v>72</v>
      </c>
      <c r="Q4" s="897"/>
      <c r="R4" s="905" t="s">
        <v>73</v>
      </c>
      <c r="S4" s="897"/>
      <c r="T4" s="905" t="s">
        <v>74</v>
      </c>
      <c r="U4" s="897"/>
      <c r="V4" s="27"/>
      <c r="W4" s="27"/>
      <c r="X4" s="27"/>
      <c r="Y4" s="27"/>
      <c r="Z4" s="27"/>
      <c r="AA4" s="27"/>
      <c r="AB4" s="27"/>
      <c r="AC4" s="27"/>
      <c r="AD4" s="943" t="s">
        <v>71</v>
      </c>
      <c r="AE4" s="834"/>
      <c r="AF4" s="835"/>
      <c r="AG4" s="943" t="s">
        <v>72</v>
      </c>
      <c r="AH4" s="834"/>
      <c r="AI4" s="835"/>
      <c r="AJ4" s="943" t="s">
        <v>73</v>
      </c>
      <c r="AK4" s="834"/>
      <c r="AL4" s="835"/>
      <c r="AM4" s="943" t="s">
        <v>74</v>
      </c>
      <c r="AN4" s="835"/>
      <c r="AO4" s="27"/>
      <c r="AP4" s="27"/>
      <c r="AQ4" s="286"/>
      <c r="AR4" s="286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</row>
    <row r="5" spans="1:65" ht="15.75" customHeight="1" thickBot="1">
      <c r="A5" s="914"/>
      <c r="B5" s="914"/>
      <c r="C5" s="917"/>
      <c r="D5" s="907"/>
      <c r="E5" s="907"/>
      <c r="F5" s="910"/>
      <c r="G5" s="914"/>
      <c r="H5" s="917"/>
      <c r="I5" s="907"/>
      <c r="J5" s="907"/>
      <c r="K5" s="907"/>
      <c r="L5" s="907"/>
      <c r="M5" s="910"/>
      <c r="N5" s="29">
        <v>1</v>
      </c>
      <c r="O5" s="31">
        <v>2</v>
      </c>
      <c r="P5" s="29">
        <v>3</v>
      </c>
      <c r="Q5" s="32">
        <v>4</v>
      </c>
      <c r="R5" s="33">
        <v>5</v>
      </c>
      <c r="S5" s="32">
        <v>6</v>
      </c>
      <c r="T5" s="29">
        <v>7</v>
      </c>
      <c r="U5" s="32">
        <v>8</v>
      </c>
      <c r="V5" s="27"/>
      <c r="W5" s="27"/>
      <c r="X5" s="27"/>
      <c r="Y5" s="27"/>
      <c r="Z5" s="27"/>
      <c r="AA5" s="27"/>
      <c r="AB5" s="27"/>
      <c r="AC5" s="27"/>
      <c r="AD5" s="287">
        <v>1</v>
      </c>
      <c r="AE5" s="287" t="s">
        <v>75</v>
      </c>
      <c r="AF5" s="287" t="s">
        <v>76</v>
      </c>
      <c r="AG5" s="287">
        <v>3</v>
      </c>
      <c r="AH5" s="287" t="s">
        <v>77</v>
      </c>
      <c r="AI5" s="287" t="s">
        <v>78</v>
      </c>
      <c r="AJ5" s="287">
        <v>5</v>
      </c>
      <c r="AK5" s="287" t="s">
        <v>79</v>
      </c>
      <c r="AL5" s="287" t="s">
        <v>80</v>
      </c>
      <c r="AM5" s="287">
        <v>7</v>
      </c>
      <c r="AN5" s="287">
        <v>8</v>
      </c>
      <c r="AO5" s="27"/>
      <c r="AP5" s="27"/>
      <c r="AQ5" s="286"/>
      <c r="AR5" s="286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</row>
    <row r="6" spans="1:65" ht="15.75" customHeight="1" thickBot="1">
      <c r="A6" s="914"/>
      <c r="B6" s="914"/>
      <c r="C6" s="917"/>
      <c r="D6" s="907"/>
      <c r="E6" s="907"/>
      <c r="F6" s="910"/>
      <c r="G6" s="914"/>
      <c r="H6" s="917"/>
      <c r="I6" s="907"/>
      <c r="J6" s="907"/>
      <c r="K6" s="907"/>
      <c r="L6" s="907"/>
      <c r="M6" s="910"/>
      <c r="N6" s="905" t="s">
        <v>258</v>
      </c>
      <c r="O6" s="896"/>
      <c r="P6" s="896"/>
      <c r="Q6" s="896"/>
      <c r="R6" s="896"/>
      <c r="S6" s="896"/>
      <c r="T6" s="896"/>
      <c r="U6" s="897"/>
      <c r="V6" s="27"/>
      <c r="W6" s="27"/>
      <c r="X6" s="27"/>
      <c r="Y6" s="27"/>
      <c r="Z6" s="27"/>
      <c r="AA6" s="27"/>
      <c r="AB6" s="27"/>
      <c r="AC6" s="27"/>
      <c r="AD6" s="285"/>
      <c r="AE6" s="285"/>
      <c r="AF6" s="285"/>
      <c r="AG6" s="285"/>
      <c r="AH6" s="285"/>
      <c r="AI6" s="285"/>
      <c r="AJ6" s="285"/>
      <c r="AK6" s="285"/>
      <c r="AL6" s="285"/>
      <c r="AM6" s="285"/>
      <c r="AN6" s="285"/>
      <c r="AO6" s="27"/>
      <c r="AP6" s="27"/>
      <c r="AQ6" s="286"/>
      <c r="AR6" s="286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</row>
    <row r="7" spans="1:65" ht="23.25" customHeight="1" thickBot="1">
      <c r="A7" s="915"/>
      <c r="B7" s="915"/>
      <c r="C7" s="878"/>
      <c r="D7" s="908"/>
      <c r="E7" s="908"/>
      <c r="F7" s="911"/>
      <c r="G7" s="915"/>
      <c r="H7" s="878"/>
      <c r="I7" s="908"/>
      <c r="J7" s="908"/>
      <c r="K7" s="908"/>
      <c r="L7" s="908"/>
      <c r="M7" s="911"/>
      <c r="N7" s="29">
        <v>15</v>
      </c>
      <c r="O7" s="32">
        <v>18</v>
      </c>
      <c r="P7" s="29">
        <v>15</v>
      </c>
      <c r="Q7" s="32">
        <v>18</v>
      </c>
      <c r="R7" s="29">
        <v>15</v>
      </c>
      <c r="S7" s="32">
        <v>18</v>
      </c>
      <c r="T7" s="29">
        <v>15</v>
      </c>
      <c r="U7" s="32">
        <v>13</v>
      </c>
      <c r="V7" s="27"/>
      <c r="W7" s="27"/>
      <c r="X7" s="27"/>
      <c r="Y7" s="27"/>
      <c r="Z7" s="27"/>
      <c r="AA7" s="27"/>
      <c r="AB7" s="27"/>
      <c r="AC7" s="27"/>
      <c r="AD7" s="285"/>
      <c r="AE7" s="285"/>
      <c r="AF7" s="285"/>
      <c r="AG7" s="285"/>
      <c r="AH7" s="285"/>
      <c r="AI7" s="285"/>
      <c r="AJ7" s="285"/>
      <c r="AK7" s="285"/>
      <c r="AL7" s="285"/>
      <c r="AM7" s="285"/>
      <c r="AN7" s="285"/>
      <c r="AO7" s="27"/>
      <c r="AP7" s="27"/>
      <c r="AQ7" s="286"/>
      <c r="AR7" s="286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</row>
    <row r="8" spans="1:65" ht="15.75" customHeight="1" thickBot="1">
      <c r="A8" s="34">
        <v>1</v>
      </c>
      <c r="B8" s="35">
        <v>2</v>
      </c>
      <c r="C8" s="26">
        <v>3</v>
      </c>
      <c r="D8" s="34">
        <v>4</v>
      </c>
      <c r="E8" s="34">
        <v>5</v>
      </c>
      <c r="F8" s="34">
        <v>6</v>
      </c>
      <c r="G8" s="34">
        <v>7</v>
      </c>
      <c r="H8" s="34">
        <v>8</v>
      </c>
      <c r="I8" s="34">
        <v>9</v>
      </c>
      <c r="J8" s="34">
        <v>10</v>
      </c>
      <c r="K8" s="34">
        <v>11</v>
      </c>
      <c r="L8" s="34">
        <v>12</v>
      </c>
      <c r="M8" s="36">
        <v>13</v>
      </c>
      <c r="N8" s="29">
        <v>14</v>
      </c>
      <c r="O8" s="29">
        <v>16</v>
      </c>
      <c r="P8" s="37">
        <v>17</v>
      </c>
      <c r="Q8" s="37">
        <v>19</v>
      </c>
      <c r="R8" s="29">
        <v>20</v>
      </c>
      <c r="S8" s="29">
        <v>22</v>
      </c>
      <c r="T8" s="37">
        <v>23</v>
      </c>
      <c r="U8" s="35">
        <v>24</v>
      </c>
      <c r="V8" s="26">
        <v>25</v>
      </c>
      <c r="W8" s="34">
        <v>26</v>
      </c>
      <c r="X8" s="36">
        <v>27</v>
      </c>
      <c r="Y8" s="34">
        <v>28</v>
      </c>
      <c r="Z8" s="36">
        <v>29</v>
      </c>
      <c r="AA8" s="27"/>
      <c r="AB8" s="27"/>
      <c r="AC8" s="27"/>
      <c r="AD8" s="285"/>
      <c r="AE8" s="285"/>
      <c r="AF8" s="285"/>
      <c r="AG8" s="285"/>
      <c r="AH8" s="285"/>
      <c r="AI8" s="285"/>
      <c r="AJ8" s="285"/>
      <c r="AK8" s="285"/>
      <c r="AL8" s="285"/>
      <c r="AM8" s="285"/>
      <c r="AN8" s="285"/>
      <c r="AO8" s="27"/>
      <c r="AP8" s="27"/>
      <c r="AQ8" s="286"/>
      <c r="AR8" s="286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</row>
    <row r="9" spans="1:65" ht="15.75" customHeight="1" thickBot="1">
      <c r="A9" s="933" t="s">
        <v>82</v>
      </c>
      <c r="B9" s="892"/>
      <c r="C9" s="892"/>
      <c r="D9" s="892"/>
      <c r="E9" s="892"/>
      <c r="F9" s="892"/>
      <c r="G9" s="892"/>
      <c r="H9" s="892"/>
      <c r="I9" s="892"/>
      <c r="J9" s="892"/>
      <c r="K9" s="892"/>
      <c r="L9" s="892"/>
      <c r="M9" s="892"/>
      <c r="N9" s="892"/>
      <c r="O9" s="892"/>
      <c r="P9" s="892"/>
      <c r="Q9" s="892"/>
      <c r="R9" s="892"/>
      <c r="S9" s="892"/>
      <c r="T9" s="892"/>
      <c r="U9" s="893"/>
      <c r="V9" s="27"/>
      <c r="W9" s="27"/>
      <c r="X9" s="27"/>
      <c r="Y9" s="27"/>
      <c r="Z9" s="27"/>
      <c r="AA9" s="27"/>
      <c r="AB9" s="27"/>
      <c r="AC9" s="27"/>
      <c r="AD9" s="285"/>
      <c r="AE9" s="285"/>
      <c r="AF9" s="285"/>
      <c r="AG9" s="285"/>
      <c r="AH9" s="285"/>
      <c r="AI9" s="285"/>
      <c r="AJ9" s="285"/>
      <c r="AK9" s="285"/>
      <c r="AL9" s="285"/>
      <c r="AM9" s="285"/>
      <c r="AN9" s="285"/>
      <c r="AO9" s="27"/>
      <c r="AP9" s="27"/>
      <c r="AQ9" s="286"/>
      <c r="AR9" s="286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</row>
    <row r="10" spans="1:65" ht="15.75" customHeight="1" thickBot="1">
      <c r="A10" s="946" t="s">
        <v>83</v>
      </c>
      <c r="B10" s="834"/>
      <c r="C10" s="834"/>
      <c r="D10" s="834"/>
      <c r="E10" s="834"/>
      <c r="F10" s="834"/>
      <c r="G10" s="834"/>
      <c r="H10" s="834"/>
      <c r="I10" s="834"/>
      <c r="J10" s="834"/>
      <c r="K10" s="834"/>
      <c r="L10" s="834"/>
      <c r="M10" s="834"/>
      <c r="N10" s="834"/>
      <c r="O10" s="834"/>
      <c r="P10" s="834"/>
      <c r="Q10" s="834"/>
      <c r="R10" s="834"/>
      <c r="S10" s="834"/>
      <c r="T10" s="834"/>
      <c r="U10" s="902"/>
      <c r="V10" s="27"/>
      <c r="W10" s="27"/>
      <c r="X10" s="27"/>
      <c r="Y10" s="27"/>
      <c r="Z10" s="27"/>
      <c r="AA10" s="27"/>
      <c r="AB10" s="27" t="s">
        <v>71</v>
      </c>
      <c r="AC10" s="288">
        <f>AD31+AE31</f>
        <v>93</v>
      </c>
      <c r="AD10" s="285"/>
      <c r="AE10" s="285"/>
      <c r="AF10" s="285"/>
      <c r="AG10" s="285"/>
      <c r="AH10" s="285"/>
      <c r="AI10" s="285"/>
      <c r="AJ10" s="285"/>
      <c r="AK10" s="285"/>
      <c r="AL10" s="285"/>
      <c r="AM10" s="285"/>
      <c r="AN10" s="285"/>
      <c r="AO10" s="27"/>
      <c r="AP10" s="27"/>
      <c r="AQ10" s="286"/>
      <c r="AR10" s="286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</row>
    <row r="11" spans="1:65" ht="31.5" customHeight="1">
      <c r="A11" s="38" t="s">
        <v>84</v>
      </c>
      <c r="B11" s="39" t="s">
        <v>501</v>
      </c>
      <c r="C11" s="40"/>
      <c r="D11" s="41"/>
      <c r="E11" s="42"/>
      <c r="F11" s="43"/>
      <c r="G11" s="44">
        <f>G12+G13+G14</f>
        <v>6</v>
      </c>
      <c r="H11" s="45">
        <f t="shared" ref="H11:I11" si="0">SUM(H12:H14)</f>
        <v>180</v>
      </c>
      <c r="I11" s="46">
        <f t="shared" si="0"/>
        <v>92</v>
      </c>
      <c r="J11" s="47"/>
      <c r="K11" s="47"/>
      <c r="L11" s="47">
        <f t="shared" ref="L11:M11" si="1">SUM(L12:L14)</f>
        <v>92</v>
      </c>
      <c r="M11" s="48">
        <f t="shared" si="1"/>
        <v>88</v>
      </c>
      <c r="N11" s="20"/>
      <c r="O11" s="19"/>
      <c r="P11" s="17"/>
      <c r="Q11" s="19"/>
      <c r="R11" s="17"/>
      <c r="S11" s="19"/>
      <c r="T11" s="17"/>
      <c r="U11" s="19"/>
      <c r="V11" s="27"/>
      <c r="W11" s="27"/>
      <c r="X11" s="27"/>
      <c r="Y11" s="27"/>
      <c r="Z11" s="27"/>
      <c r="AA11" s="27"/>
      <c r="AB11" s="27" t="s">
        <v>72</v>
      </c>
      <c r="AC11" s="288">
        <f>AG31+AH31</f>
        <v>71</v>
      </c>
      <c r="AD11" s="285" t="b">
        <f t="shared" ref="AD11:AD26" si="2">ISBLANK(N11)</f>
        <v>1</v>
      </c>
      <c r="AE11" s="285" t="b">
        <f t="shared" ref="AE11:AE26" si="3">ISBLANK(#REF!)</f>
        <v>0</v>
      </c>
      <c r="AF11" s="285"/>
      <c r="AG11" s="285" t="b">
        <f t="shared" ref="AG11:AG23" si="4">ISBLANK(P11)</f>
        <v>1</v>
      </c>
      <c r="AH11" s="285" t="b">
        <f t="shared" ref="AH11:AH23" si="5">ISBLANK(#REF!)</f>
        <v>0</v>
      </c>
      <c r="AI11" s="285"/>
      <c r="AJ11" s="285" t="b">
        <f t="shared" ref="AJ11:AJ23" si="6">ISBLANK(R11)</f>
        <v>1</v>
      </c>
      <c r="AK11" s="285" t="b">
        <f t="shared" ref="AK11:AK23" si="7">ISBLANK(#REF!)</f>
        <v>0</v>
      </c>
      <c r="AL11" s="285"/>
      <c r="AM11" s="285" t="b">
        <f t="shared" ref="AM11:AN11" si="8">ISBLANK(T11)</f>
        <v>1</v>
      </c>
      <c r="AN11" s="285" t="b">
        <f t="shared" si="8"/>
        <v>1</v>
      </c>
      <c r="AO11" s="27"/>
      <c r="AP11" s="27"/>
      <c r="AQ11" s="286"/>
      <c r="AR11" s="286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</row>
    <row r="12" spans="1:65" ht="31.2">
      <c r="A12" s="50" t="s">
        <v>86</v>
      </c>
      <c r="B12" s="51" t="s">
        <v>502</v>
      </c>
      <c r="C12" s="52"/>
      <c r="D12" s="53">
        <v>1</v>
      </c>
      <c r="E12" s="54"/>
      <c r="F12" s="55"/>
      <c r="G12" s="56">
        <v>2</v>
      </c>
      <c r="H12" s="57">
        <f t="shared" ref="H12:H26" si="9">G12*30</f>
        <v>60</v>
      </c>
      <c r="I12" s="21">
        <f t="shared" ref="I12:I14" si="10">J12+K12+L12</f>
        <v>30</v>
      </c>
      <c r="J12" s="22"/>
      <c r="K12" s="22"/>
      <c r="L12" s="22">
        <v>30</v>
      </c>
      <c r="M12" s="23">
        <f t="shared" ref="M12:M27" si="11">H12-I12</f>
        <v>30</v>
      </c>
      <c r="N12" s="25">
        <v>2</v>
      </c>
      <c r="O12" s="23"/>
      <c r="P12" s="21"/>
      <c r="Q12" s="23"/>
      <c r="R12" s="21"/>
      <c r="S12" s="23"/>
      <c r="T12" s="21"/>
      <c r="U12" s="23"/>
      <c r="V12" s="27"/>
      <c r="W12" s="27"/>
      <c r="X12" s="27"/>
      <c r="Y12" s="27"/>
      <c r="Z12" s="27"/>
      <c r="AA12" s="27" t="s">
        <v>259</v>
      </c>
      <c r="AB12" s="27" t="s">
        <v>73</v>
      </c>
      <c r="AC12" s="288">
        <f>AJ31+AK31</f>
        <v>61</v>
      </c>
      <c r="AD12" s="285" t="b">
        <f t="shared" si="2"/>
        <v>0</v>
      </c>
      <c r="AE12" s="285" t="b">
        <f t="shared" si="3"/>
        <v>0</v>
      </c>
      <c r="AF12" s="285"/>
      <c r="AG12" s="285" t="b">
        <f t="shared" si="4"/>
        <v>1</v>
      </c>
      <c r="AH12" s="285" t="b">
        <f t="shared" si="5"/>
        <v>0</v>
      </c>
      <c r="AI12" s="285"/>
      <c r="AJ12" s="285" t="b">
        <f t="shared" si="6"/>
        <v>1</v>
      </c>
      <c r="AK12" s="285" t="b">
        <f t="shared" si="7"/>
        <v>0</v>
      </c>
      <c r="AL12" s="285"/>
      <c r="AM12" s="285" t="b">
        <f t="shared" ref="AM12:AN12" si="12">ISBLANK(T12)</f>
        <v>1</v>
      </c>
      <c r="AN12" s="285" t="b">
        <f t="shared" si="12"/>
        <v>1</v>
      </c>
      <c r="AO12" s="27"/>
      <c r="AP12" s="27"/>
      <c r="AQ12" s="286"/>
      <c r="AR12" s="286"/>
      <c r="AS12" s="289">
        <f t="shared" ref="AS12:AS26" si="13">I12/H12</f>
        <v>0.5</v>
      </c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</row>
    <row r="13" spans="1:65" ht="31.2">
      <c r="A13" s="50" t="s">
        <v>87</v>
      </c>
      <c r="B13" s="51" t="s">
        <v>502</v>
      </c>
      <c r="C13" s="52"/>
      <c r="D13" s="53">
        <v>2</v>
      </c>
      <c r="E13" s="54"/>
      <c r="F13" s="55"/>
      <c r="G13" s="56">
        <v>2</v>
      </c>
      <c r="H13" s="57">
        <f t="shared" si="9"/>
        <v>60</v>
      </c>
      <c r="I13" s="21">
        <f t="shared" si="10"/>
        <v>36</v>
      </c>
      <c r="J13" s="22"/>
      <c r="K13" s="22"/>
      <c r="L13" s="22">
        <v>36</v>
      </c>
      <c r="M13" s="23">
        <f t="shared" si="11"/>
        <v>24</v>
      </c>
      <c r="N13" s="25"/>
      <c r="O13" s="23">
        <v>2</v>
      </c>
      <c r="P13" s="21"/>
      <c r="Q13" s="23"/>
      <c r="R13" s="21"/>
      <c r="S13" s="23"/>
      <c r="T13" s="21"/>
      <c r="U13" s="23"/>
      <c r="V13" s="27"/>
      <c r="W13" s="27"/>
      <c r="X13" s="27"/>
      <c r="Y13" s="27"/>
      <c r="Z13" s="27"/>
      <c r="AA13" s="27" t="s">
        <v>259</v>
      </c>
      <c r="AB13" s="27" t="s">
        <v>74</v>
      </c>
      <c r="AC13" s="288">
        <f>AM31+AN31</f>
        <v>2</v>
      </c>
      <c r="AD13" s="285" t="b">
        <f t="shared" si="2"/>
        <v>1</v>
      </c>
      <c r="AE13" s="285" t="b">
        <f t="shared" si="3"/>
        <v>0</v>
      </c>
      <c r="AF13" s="285"/>
      <c r="AG13" s="285" t="b">
        <f t="shared" si="4"/>
        <v>1</v>
      </c>
      <c r="AH13" s="285" t="b">
        <f t="shared" si="5"/>
        <v>0</v>
      </c>
      <c r="AI13" s="285"/>
      <c r="AJ13" s="285" t="b">
        <f t="shared" si="6"/>
        <v>1</v>
      </c>
      <c r="AK13" s="285" t="b">
        <f t="shared" si="7"/>
        <v>0</v>
      </c>
      <c r="AL13" s="285"/>
      <c r="AM13" s="285" t="b">
        <f t="shared" ref="AM13:AN13" si="14">ISBLANK(T13)</f>
        <v>1</v>
      </c>
      <c r="AN13" s="285" t="b">
        <f t="shared" si="14"/>
        <v>1</v>
      </c>
      <c r="AO13" s="27"/>
      <c r="AP13" s="27"/>
      <c r="AQ13" s="286"/>
      <c r="AR13" s="286"/>
      <c r="AS13" s="289">
        <f t="shared" si="13"/>
        <v>0.6</v>
      </c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</row>
    <row r="14" spans="1:65" ht="31.2">
      <c r="A14" s="50" t="s">
        <v>88</v>
      </c>
      <c r="B14" s="51" t="s">
        <v>502</v>
      </c>
      <c r="C14" s="52"/>
      <c r="D14" s="62" t="s">
        <v>341</v>
      </c>
      <c r="E14" s="62"/>
      <c r="F14" s="55"/>
      <c r="G14" s="56">
        <v>2</v>
      </c>
      <c r="H14" s="57">
        <f t="shared" si="9"/>
        <v>60</v>
      </c>
      <c r="I14" s="21">
        <f t="shared" si="10"/>
        <v>26</v>
      </c>
      <c r="J14" s="22"/>
      <c r="K14" s="22"/>
      <c r="L14" s="22">
        <v>26</v>
      </c>
      <c r="M14" s="23">
        <f t="shared" si="11"/>
        <v>34</v>
      </c>
      <c r="N14" s="25"/>
      <c r="O14" s="23"/>
      <c r="P14" s="21"/>
      <c r="Q14" s="23"/>
      <c r="R14" s="21"/>
      <c r="S14" s="23"/>
      <c r="T14" s="21"/>
      <c r="U14" s="23">
        <v>2</v>
      </c>
      <c r="V14" s="27"/>
      <c r="W14" s="27"/>
      <c r="X14" s="27"/>
      <c r="Y14" s="27"/>
      <c r="Z14" s="27"/>
      <c r="AA14" s="27" t="s">
        <v>259</v>
      </c>
      <c r="AB14" s="27"/>
      <c r="AC14" s="27"/>
      <c r="AD14" s="285" t="b">
        <f t="shared" si="2"/>
        <v>1</v>
      </c>
      <c r="AE14" s="285" t="b">
        <f t="shared" si="3"/>
        <v>0</v>
      </c>
      <c r="AF14" s="285"/>
      <c r="AG14" s="285" t="b">
        <f t="shared" si="4"/>
        <v>1</v>
      </c>
      <c r="AH14" s="285" t="b">
        <f t="shared" si="5"/>
        <v>0</v>
      </c>
      <c r="AI14" s="285"/>
      <c r="AJ14" s="285" t="b">
        <f t="shared" si="6"/>
        <v>1</v>
      </c>
      <c r="AK14" s="285" t="b">
        <f t="shared" si="7"/>
        <v>0</v>
      </c>
      <c r="AL14" s="285"/>
      <c r="AM14" s="285" t="b">
        <f t="shared" ref="AM14:AN14" si="15">ISBLANK(T14)</f>
        <v>1</v>
      </c>
      <c r="AN14" s="285" t="b">
        <f t="shared" si="15"/>
        <v>0</v>
      </c>
      <c r="AO14" s="27"/>
      <c r="AP14" s="27"/>
      <c r="AQ14" s="286"/>
      <c r="AR14" s="286"/>
      <c r="AS14" s="289">
        <f t="shared" si="13"/>
        <v>0.43333333333333335</v>
      </c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</row>
    <row r="15" spans="1:65" ht="36" customHeight="1">
      <c r="A15" s="63" t="s">
        <v>91</v>
      </c>
      <c r="B15" s="89" t="s">
        <v>342</v>
      </c>
      <c r="C15" s="52"/>
      <c r="D15" s="62" t="s">
        <v>103</v>
      </c>
      <c r="E15" s="59"/>
      <c r="F15" s="84"/>
      <c r="G15" s="85">
        <v>3</v>
      </c>
      <c r="H15" s="86">
        <f t="shared" si="9"/>
        <v>90</v>
      </c>
      <c r="I15" s="52">
        <f t="shared" ref="I15:I18" si="16">J15+L15</f>
        <v>30</v>
      </c>
      <c r="J15" s="53">
        <v>15</v>
      </c>
      <c r="K15" s="53"/>
      <c r="L15" s="53">
        <v>15</v>
      </c>
      <c r="M15" s="87">
        <f t="shared" si="11"/>
        <v>60</v>
      </c>
      <c r="N15" s="25">
        <v>2</v>
      </c>
      <c r="O15" s="23"/>
      <c r="P15" s="21"/>
      <c r="Q15" s="23"/>
      <c r="R15" s="21"/>
      <c r="S15" s="23"/>
      <c r="T15" s="21"/>
      <c r="U15" s="88"/>
      <c r="V15" s="27"/>
      <c r="W15" s="27"/>
      <c r="X15" s="27"/>
      <c r="Y15" s="27"/>
      <c r="Z15" s="27"/>
      <c r="AA15" s="27" t="s">
        <v>259</v>
      </c>
      <c r="AB15" s="27"/>
      <c r="AC15" s="27"/>
      <c r="AD15" s="285" t="b">
        <f t="shared" si="2"/>
        <v>0</v>
      </c>
      <c r="AE15" s="285" t="b">
        <f t="shared" si="3"/>
        <v>0</v>
      </c>
      <c r="AF15" s="285"/>
      <c r="AG15" s="285" t="b">
        <f t="shared" si="4"/>
        <v>1</v>
      </c>
      <c r="AH15" s="285" t="b">
        <f t="shared" si="5"/>
        <v>0</v>
      </c>
      <c r="AI15" s="285"/>
      <c r="AJ15" s="285" t="b">
        <f t="shared" si="6"/>
        <v>1</v>
      </c>
      <c r="AK15" s="285" t="b">
        <f t="shared" si="7"/>
        <v>0</v>
      </c>
      <c r="AL15" s="285"/>
      <c r="AM15" s="285" t="b">
        <f t="shared" ref="AM15:AN15" si="17">ISBLANK(T15)</f>
        <v>1</v>
      </c>
      <c r="AN15" s="285" t="b">
        <f t="shared" si="17"/>
        <v>1</v>
      </c>
      <c r="AO15" s="27"/>
      <c r="AP15" s="27"/>
      <c r="AQ15" s="286"/>
      <c r="AR15" s="286"/>
      <c r="AS15" s="289">
        <f t="shared" si="13"/>
        <v>0.33333333333333331</v>
      </c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</row>
    <row r="16" spans="1:65" ht="15.75" customHeight="1">
      <c r="A16" s="63" t="s">
        <v>101</v>
      </c>
      <c r="B16" s="89" t="s">
        <v>105</v>
      </c>
      <c r="C16" s="52">
        <v>1</v>
      </c>
      <c r="D16" s="62"/>
      <c r="E16" s="59"/>
      <c r="F16" s="84"/>
      <c r="G16" s="85">
        <v>5</v>
      </c>
      <c r="H16" s="86">
        <f t="shared" si="9"/>
        <v>150</v>
      </c>
      <c r="I16" s="52">
        <f t="shared" si="16"/>
        <v>60</v>
      </c>
      <c r="J16" s="53">
        <v>30</v>
      </c>
      <c r="K16" s="53"/>
      <c r="L16" s="53">
        <v>30</v>
      </c>
      <c r="M16" s="87">
        <f t="shared" si="11"/>
        <v>90</v>
      </c>
      <c r="N16" s="25">
        <v>4</v>
      </c>
      <c r="O16" s="23"/>
      <c r="P16" s="21"/>
      <c r="Q16" s="23"/>
      <c r="R16" s="21"/>
      <c r="S16" s="23"/>
      <c r="T16" s="21"/>
      <c r="U16" s="88"/>
      <c r="V16" s="27"/>
      <c r="W16" s="27"/>
      <c r="X16" s="27"/>
      <c r="Y16" s="27"/>
      <c r="Z16" s="27"/>
      <c r="AA16" s="27" t="s">
        <v>259</v>
      </c>
      <c r="AB16" s="27"/>
      <c r="AC16" s="27"/>
      <c r="AD16" s="285" t="b">
        <f t="shared" si="2"/>
        <v>0</v>
      </c>
      <c r="AE16" s="285" t="b">
        <f t="shared" si="3"/>
        <v>0</v>
      </c>
      <c r="AF16" s="285"/>
      <c r="AG16" s="285" t="b">
        <f t="shared" si="4"/>
        <v>1</v>
      </c>
      <c r="AH16" s="285" t="b">
        <f t="shared" si="5"/>
        <v>0</v>
      </c>
      <c r="AI16" s="285"/>
      <c r="AJ16" s="285" t="b">
        <f t="shared" si="6"/>
        <v>1</v>
      </c>
      <c r="AK16" s="285" t="b">
        <f t="shared" si="7"/>
        <v>0</v>
      </c>
      <c r="AL16" s="285"/>
      <c r="AM16" s="285" t="b">
        <f t="shared" ref="AM16:AN16" si="18">ISBLANK(T16)</f>
        <v>1</v>
      </c>
      <c r="AN16" s="285" t="b">
        <f t="shared" si="18"/>
        <v>1</v>
      </c>
      <c r="AO16" s="27"/>
      <c r="AP16" s="27"/>
      <c r="AQ16" s="286"/>
      <c r="AR16" s="286"/>
      <c r="AS16" s="289">
        <f t="shared" si="13"/>
        <v>0.4</v>
      </c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</row>
    <row r="17" spans="1:65" ht="15.75" customHeight="1">
      <c r="A17" s="63" t="s">
        <v>104</v>
      </c>
      <c r="B17" s="89" t="s">
        <v>107</v>
      </c>
      <c r="C17" s="52"/>
      <c r="D17" s="53">
        <v>2</v>
      </c>
      <c r="E17" s="54"/>
      <c r="F17" s="90"/>
      <c r="G17" s="85">
        <v>3</v>
      </c>
      <c r="H17" s="86">
        <f t="shared" si="9"/>
        <v>90</v>
      </c>
      <c r="I17" s="52">
        <f t="shared" si="16"/>
        <v>36</v>
      </c>
      <c r="J17" s="53">
        <v>18</v>
      </c>
      <c r="K17" s="53"/>
      <c r="L17" s="53">
        <v>18</v>
      </c>
      <c r="M17" s="87">
        <f t="shared" si="11"/>
        <v>54</v>
      </c>
      <c r="N17" s="25"/>
      <c r="O17" s="88">
        <v>2</v>
      </c>
      <c r="P17" s="21"/>
      <c r="Q17" s="23"/>
      <c r="R17" s="21"/>
      <c r="S17" s="23"/>
      <c r="T17" s="21"/>
      <c r="U17" s="23"/>
      <c r="V17" s="27"/>
      <c r="W17" s="27"/>
      <c r="X17" s="27"/>
      <c r="Y17" s="27"/>
      <c r="Z17" s="27"/>
      <c r="AA17" s="27" t="s">
        <v>259</v>
      </c>
      <c r="AB17" s="27"/>
      <c r="AC17" s="27"/>
      <c r="AD17" s="285" t="b">
        <f t="shared" si="2"/>
        <v>1</v>
      </c>
      <c r="AE17" s="285" t="b">
        <f t="shared" si="3"/>
        <v>0</v>
      </c>
      <c r="AF17" s="285"/>
      <c r="AG17" s="285" t="b">
        <f t="shared" si="4"/>
        <v>1</v>
      </c>
      <c r="AH17" s="285" t="b">
        <f t="shared" si="5"/>
        <v>0</v>
      </c>
      <c r="AI17" s="285"/>
      <c r="AJ17" s="285" t="b">
        <f t="shared" si="6"/>
        <v>1</v>
      </c>
      <c r="AK17" s="285" t="b">
        <f t="shared" si="7"/>
        <v>0</v>
      </c>
      <c r="AL17" s="285"/>
      <c r="AM17" s="285" t="b">
        <f t="shared" ref="AM17:AN17" si="19">ISBLANK(T17)</f>
        <v>1</v>
      </c>
      <c r="AN17" s="285" t="b">
        <f t="shared" si="19"/>
        <v>1</v>
      </c>
      <c r="AO17" s="27"/>
      <c r="AP17" s="27"/>
      <c r="AQ17" s="286"/>
      <c r="AR17" s="286"/>
      <c r="AS17" s="289">
        <f t="shared" si="13"/>
        <v>0.4</v>
      </c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</row>
    <row r="18" spans="1:65" ht="15.75" customHeight="1">
      <c r="A18" s="63" t="s">
        <v>106</v>
      </c>
      <c r="B18" s="89" t="s">
        <v>109</v>
      </c>
      <c r="C18" s="52">
        <v>2</v>
      </c>
      <c r="D18" s="53"/>
      <c r="E18" s="54"/>
      <c r="F18" s="90"/>
      <c r="G18" s="85">
        <v>3</v>
      </c>
      <c r="H18" s="86">
        <f t="shared" si="9"/>
        <v>90</v>
      </c>
      <c r="I18" s="52">
        <f t="shared" si="16"/>
        <v>36</v>
      </c>
      <c r="J18" s="53">
        <v>18</v>
      </c>
      <c r="K18" s="53"/>
      <c r="L18" s="53">
        <v>18</v>
      </c>
      <c r="M18" s="87">
        <f t="shared" si="11"/>
        <v>54</v>
      </c>
      <c r="N18" s="25"/>
      <c r="O18" s="88">
        <v>2</v>
      </c>
      <c r="P18" s="21"/>
      <c r="Q18" s="23"/>
      <c r="R18" s="21"/>
      <c r="S18" s="23"/>
      <c r="T18" s="21"/>
      <c r="U18" s="23"/>
      <c r="V18" s="27"/>
      <c r="W18" s="27"/>
      <c r="X18" s="27"/>
      <c r="Y18" s="27"/>
      <c r="Z18" s="27"/>
      <c r="AA18" s="27" t="s">
        <v>259</v>
      </c>
      <c r="AB18" s="27"/>
      <c r="AC18" s="27"/>
      <c r="AD18" s="285" t="b">
        <f t="shared" si="2"/>
        <v>1</v>
      </c>
      <c r="AE18" s="285" t="b">
        <f t="shared" si="3"/>
        <v>0</v>
      </c>
      <c r="AF18" s="285"/>
      <c r="AG18" s="285" t="b">
        <f t="shared" si="4"/>
        <v>1</v>
      </c>
      <c r="AH18" s="285" t="b">
        <f t="shared" si="5"/>
        <v>0</v>
      </c>
      <c r="AI18" s="285"/>
      <c r="AJ18" s="285" t="b">
        <f t="shared" si="6"/>
        <v>1</v>
      </c>
      <c r="AK18" s="285" t="b">
        <f t="shared" si="7"/>
        <v>0</v>
      </c>
      <c r="AL18" s="285"/>
      <c r="AM18" s="285" t="b">
        <f t="shared" ref="AM18:AN18" si="20">ISBLANK(T18)</f>
        <v>1</v>
      </c>
      <c r="AN18" s="285" t="b">
        <f t="shared" si="20"/>
        <v>1</v>
      </c>
      <c r="AO18" s="27"/>
      <c r="AP18" s="27"/>
      <c r="AQ18" s="286"/>
      <c r="AR18" s="286"/>
      <c r="AS18" s="289">
        <f t="shared" si="13"/>
        <v>0.4</v>
      </c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</row>
    <row r="19" spans="1:65" ht="15.75" customHeight="1">
      <c r="A19" s="63" t="s">
        <v>108</v>
      </c>
      <c r="B19" s="89" t="s">
        <v>111</v>
      </c>
      <c r="C19" s="52">
        <v>1</v>
      </c>
      <c r="D19" s="53"/>
      <c r="E19" s="54"/>
      <c r="F19" s="90"/>
      <c r="G19" s="85">
        <v>6</v>
      </c>
      <c r="H19" s="86">
        <f t="shared" si="9"/>
        <v>180</v>
      </c>
      <c r="I19" s="52">
        <f t="shared" ref="I19:I27" si="21">J19+K19+L19</f>
        <v>60</v>
      </c>
      <c r="J19" s="53">
        <v>30</v>
      </c>
      <c r="K19" s="53"/>
      <c r="L19" s="53">
        <v>30</v>
      </c>
      <c r="M19" s="87">
        <f t="shared" si="11"/>
        <v>120</v>
      </c>
      <c r="N19" s="25">
        <v>4</v>
      </c>
      <c r="O19" s="61"/>
      <c r="P19" s="21"/>
      <c r="Q19" s="23"/>
      <c r="R19" s="21"/>
      <c r="S19" s="23"/>
      <c r="T19" s="21"/>
      <c r="U19" s="23"/>
      <c r="V19" s="91"/>
      <c r="W19" s="91"/>
      <c r="X19" s="91"/>
      <c r="Y19" s="91"/>
      <c r="Z19" s="91"/>
      <c r="AA19" s="91" t="s">
        <v>259</v>
      </c>
      <c r="AB19" s="91"/>
      <c r="AC19" s="91"/>
      <c r="AD19" s="285" t="b">
        <f t="shared" si="2"/>
        <v>0</v>
      </c>
      <c r="AE19" s="285" t="b">
        <f t="shared" si="3"/>
        <v>0</v>
      </c>
      <c r="AF19" s="290"/>
      <c r="AG19" s="285" t="b">
        <f t="shared" si="4"/>
        <v>1</v>
      </c>
      <c r="AH19" s="285" t="b">
        <f t="shared" si="5"/>
        <v>0</v>
      </c>
      <c r="AI19" s="290"/>
      <c r="AJ19" s="285" t="b">
        <f t="shared" si="6"/>
        <v>1</v>
      </c>
      <c r="AK19" s="285" t="b">
        <f t="shared" si="7"/>
        <v>0</v>
      </c>
      <c r="AL19" s="290"/>
      <c r="AM19" s="285" t="b">
        <f t="shared" ref="AM19:AN19" si="22">ISBLANK(T19)</f>
        <v>1</v>
      </c>
      <c r="AN19" s="285" t="b">
        <f t="shared" si="22"/>
        <v>1</v>
      </c>
      <c r="AO19" s="91"/>
      <c r="AP19" s="91"/>
      <c r="AQ19" s="291"/>
      <c r="AR19" s="291"/>
      <c r="AS19" s="289">
        <f t="shared" si="13"/>
        <v>0.33333333333333331</v>
      </c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</row>
    <row r="20" spans="1:65" ht="33" customHeight="1">
      <c r="A20" s="63" t="s">
        <v>110</v>
      </c>
      <c r="B20" s="89" t="s">
        <v>496</v>
      </c>
      <c r="C20" s="93">
        <v>2</v>
      </c>
      <c r="D20" s="53"/>
      <c r="E20" s="54"/>
      <c r="F20" s="87"/>
      <c r="G20" s="85">
        <v>5</v>
      </c>
      <c r="H20" s="86">
        <f t="shared" si="9"/>
        <v>150</v>
      </c>
      <c r="I20" s="52">
        <f t="shared" si="21"/>
        <v>72</v>
      </c>
      <c r="J20" s="53">
        <v>36</v>
      </c>
      <c r="K20" s="53">
        <v>18</v>
      </c>
      <c r="L20" s="53">
        <v>18</v>
      </c>
      <c r="M20" s="87">
        <f t="shared" si="11"/>
        <v>78</v>
      </c>
      <c r="N20" s="25"/>
      <c r="O20" s="23">
        <v>4</v>
      </c>
      <c r="P20" s="21"/>
      <c r="Q20" s="23"/>
      <c r="R20" s="21"/>
      <c r="S20" s="23"/>
      <c r="T20" s="21"/>
      <c r="U20" s="23"/>
      <c r="V20" s="27"/>
      <c r="W20" s="27"/>
      <c r="X20" s="27"/>
      <c r="Y20" s="27"/>
      <c r="Z20" s="27"/>
      <c r="AA20" s="27" t="s">
        <v>259</v>
      </c>
      <c r="AB20" s="27"/>
      <c r="AC20" s="27"/>
      <c r="AD20" s="285" t="b">
        <f t="shared" si="2"/>
        <v>1</v>
      </c>
      <c r="AE20" s="285" t="b">
        <f t="shared" si="3"/>
        <v>0</v>
      </c>
      <c r="AF20" s="285"/>
      <c r="AG20" s="285" t="b">
        <f t="shared" si="4"/>
        <v>1</v>
      </c>
      <c r="AH20" s="285" t="b">
        <f t="shared" si="5"/>
        <v>0</v>
      </c>
      <c r="AI20" s="285"/>
      <c r="AJ20" s="285" t="b">
        <f t="shared" si="6"/>
        <v>1</v>
      </c>
      <c r="AK20" s="285" t="b">
        <f t="shared" si="7"/>
        <v>0</v>
      </c>
      <c r="AL20" s="285"/>
      <c r="AM20" s="285" t="b">
        <f t="shared" ref="AM20:AN20" si="23">ISBLANK(T20)</f>
        <v>1</v>
      </c>
      <c r="AN20" s="285" t="b">
        <f t="shared" si="23"/>
        <v>1</v>
      </c>
      <c r="AO20" s="27"/>
      <c r="AP20" s="27"/>
      <c r="AQ20" s="286"/>
      <c r="AR20" s="286"/>
      <c r="AS20" s="289">
        <f t="shared" si="13"/>
        <v>0.48</v>
      </c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</row>
    <row r="21" spans="1:65" ht="15.75" customHeight="1">
      <c r="A21" s="63" t="s">
        <v>112</v>
      </c>
      <c r="B21" s="92" t="s">
        <v>263</v>
      </c>
      <c r="C21" s="93"/>
      <c r="D21" s="53">
        <v>1</v>
      </c>
      <c r="E21" s="53"/>
      <c r="F21" s="87"/>
      <c r="G21" s="95">
        <v>3</v>
      </c>
      <c r="H21" s="86">
        <f t="shared" si="9"/>
        <v>90</v>
      </c>
      <c r="I21" s="52">
        <f t="shared" si="21"/>
        <v>45</v>
      </c>
      <c r="J21" s="53">
        <v>15</v>
      </c>
      <c r="K21" s="53">
        <v>30</v>
      </c>
      <c r="L21" s="53"/>
      <c r="M21" s="87">
        <f t="shared" si="11"/>
        <v>45</v>
      </c>
      <c r="N21" s="25">
        <v>3</v>
      </c>
      <c r="O21" s="23"/>
      <c r="P21" s="21"/>
      <c r="Q21" s="23"/>
      <c r="R21" s="21"/>
      <c r="S21" s="23"/>
      <c r="T21" s="21"/>
      <c r="U21" s="23"/>
      <c r="V21" s="27"/>
      <c r="W21" s="27"/>
      <c r="X21" s="27"/>
      <c r="Y21" s="27"/>
      <c r="Z21" s="27"/>
      <c r="AA21" s="27" t="s">
        <v>259</v>
      </c>
      <c r="AB21" s="27"/>
      <c r="AC21" s="27"/>
      <c r="AD21" s="285" t="b">
        <f t="shared" si="2"/>
        <v>0</v>
      </c>
      <c r="AE21" s="285" t="b">
        <f t="shared" si="3"/>
        <v>0</v>
      </c>
      <c r="AF21" s="285"/>
      <c r="AG21" s="285" t="b">
        <f t="shared" si="4"/>
        <v>1</v>
      </c>
      <c r="AH21" s="285" t="b">
        <f t="shared" si="5"/>
        <v>0</v>
      </c>
      <c r="AI21" s="285"/>
      <c r="AJ21" s="285" t="b">
        <f t="shared" si="6"/>
        <v>1</v>
      </c>
      <c r="AK21" s="285" t="b">
        <f t="shared" si="7"/>
        <v>0</v>
      </c>
      <c r="AL21" s="285"/>
      <c r="AM21" s="285" t="b">
        <f t="shared" ref="AM21:AN21" si="24">ISBLANK(T21)</f>
        <v>1</v>
      </c>
      <c r="AN21" s="285" t="b">
        <f t="shared" si="24"/>
        <v>1</v>
      </c>
      <c r="AO21" s="27"/>
      <c r="AP21" s="27"/>
      <c r="AQ21" s="286"/>
      <c r="AR21" s="286"/>
      <c r="AS21" s="289">
        <f t="shared" si="13"/>
        <v>0.5</v>
      </c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</row>
    <row r="22" spans="1:65" ht="15.75" customHeight="1">
      <c r="A22" s="63" t="s">
        <v>264</v>
      </c>
      <c r="B22" s="92" t="s">
        <v>265</v>
      </c>
      <c r="C22" s="93">
        <v>1</v>
      </c>
      <c r="D22" s="53"/>
      <c r="E22" s="53"/>
      <c r="F22" s="87"/>
      <c r="G22" s="95">
        <v>5</v>
      </c>
      <c r="H22" s="86">
        <f t="shared" si="9"/>
        <v>150</v>
      </c>
      <c r="I22" s="52">
        <f t="shared" si="21"/>
        <v>60</v>
      </c>
      <c r="J22" s="53">
        <v>30</v>
      </c>
      <c r="K22" s="53"/>
      <c r="L22" s="53">
        <v>30</v>
      </c>
      <c r="M22" s="87">
        <f t="shared" si="11"/>
        <v>90</v>
      </c>
      <c r="N22" s="25">
        <v>4</v>
      </c>
      <c r="O22" s="23"/>
      <c r="P22" s="21"/>
      <c r="Q22" s="23"/>
      <c r="R22" s="21"/>
      <c r="S22" s="23"/>
      <c r="T22" s="21"/>
      <c r="U22" s="23"/>
      <c r="V22" s="27"/>
      <c r="W22" s="27"/>
      <c r="X22" s="27"/>
      <c r="Y22" s="27"/>
      <c r="Z22" s="27"/>
      <c r="AA22" s="27" t="s">
        <v>259</v>
      </c>
      <c r="AB22" s="27"/>
      <c r="AC22" s="27"/>
      <c r="AD22" s="285" t="b">
        <f t="shared" si="2"/>
        <v>0</v>
      </c>
      <c r="AE22" s="285" t="b">
        <f t="shared" si="3"/>
        <v>0</v>
      </c>
      <c r="AF22" s="285"/>
      <c r="AG22" s="285" t="b">
        <f t="shared" si="4"/>
        <v>1</v>
      </c>
      <c r="AH22" s="285" t="b">
        <f t="shared" si="5"/>
        <v>0</v>
      </c>
      <c r="AI22" s="285"/>
      <c r="AJ22" s="285" t="b">
        <f t="shared" si="6"/>
        <v>1</v>
      </c>
      <c r="AK22" s="285" t="b">
        <f t="shared" si="7"/>
        <v>0</v>
      </c>
      <c r="AL22" s="285"/>
      <c r="AM22" s="285" t="b">
        <f t="shared" ref="AM22:AN22" si="25">ISBLANK(T22)</f>
        <v>1</v>
      </c>
      <c r="AN22" s="285" t="b">
        <f t="shared" si="25"/>
        <v>1</v>
      </c>
      <c r="AO22" s="27"/>
      <c r="AP22" s="27"/>
      <c r="AQ22" s="286"/>
      <c r="AR22" s="286"/>
      <c r="AS22" s="289">
        <f t="shared" si="13"/>
        <v>0.4</v>
      </c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</row>
    <row r="23" spans="1:65" ht="15.75" customHeight="1">
      <c r="A23" s="63" t="s">
        <v>114</v>
      </c>
      <c r="B23" s="92" t="s">
        <v>120</v>
      </c>
      <c r="C23" s="93">
        <v>2</v>
      </c>
      <c r="D23" s="53"/>
      <c r="E23" s="53"/>
      <c r="F23" s="87"/>
      <c r="G23" s="95">
        <v>6</v>
      </c>
      <c r="H23" s="86">
        <f t="shared" si="9"/>
        <v>180</v>
      </c>
      <c r="I23" s="52">
        <f t="shared" si="21"/>
        <v>72</v>
      </c>
      <c r="J23" s="53">
        <v>36</v>
      </c>
      <c r="K23" s="53"/>
      <c r="L23" s="53">
        <v>36</v>
      </c>
      <c r="M23" s="87">
        <f t="shared" si="11"/>
        <v>108</v>
      </c>
      <c r="N23" s="25"/>
      <c r="O23" s="23">
        <v>4</v>
      </c>
      <c r="P23" s="21"/>
      <c r="Q23" s="23"/>
      <c r="R23" s="21"/>
      <c r="S23" s="23"/>
      <c r="T23" s="21"/>
      <c r="U23" s="23"/>
      <c r="V23" s="27"/>
      <c r="W23" s="27"/>
      <c r="X23" s="27"/>
      <c r="Y23" s="27"/>
      <c r="Z23" s="27"/>
      <c r="AA23" s="27" t="s">
        <v>259</v>
      </c>
      <c r="AB23" s="27"/>
      <c r="AC23" s="27"/>
      <c r="AD23" s="285" t="b">
        <f t="shared" si="2"/>
        <v>1</v>
      </c>
      <c r="AE23" s="285" t="b">
        <f t="shared" si="3"/>
        <v>0</v>
      </c>
      <c r="AF23" s="285"/>
      <c r="AG23" s="285" t="b">
        <f t="shared" si="4"/>
        <v>1</v>
      </c>
      <c r="AH23" s="285" t="b">
        <f t="shared" si="5"/>
        <v>0</v>
      </c>
      <c r="AI23" s="285"/>
      <c r="AJ23" s="285" t="b">
        <f t="shared" si="6"/>
        <v>1</v>
      </c>
      <c r="AK23" s="285" t="b">
        <f t="shared" si="7"/>
        <v>0</v>
      </c>
      <c r="AL23" s="285"/>
      <c r="AM23" s="285" t="b">
        <f t="shared" ref="AM23:AN23" si="26">ISBLANK(T23)</f>
        <v>1</v>
      </c>
      <c r="AN23" s="285" t="b">
        <f t="shared" si="26"/>
        <v>1</v>
      </c>
      <c r="AO23" s="27"/>
      <c r="AP23" s="27"/>
      <c r="AQ23" s="286"/>
      <c r="AR23" s="286"/>
      <c r="AS23" s="289">
        <f t="shared" si="13"/>
        <v>0.4</v>
      </c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</row>
    <row r="24" spans="1:65" ht="15.75" customHeight="1">
      <c r="A24" s="63" t="s">
        <v>117</v>
      </c>
      <c r="B24" s="89" t="s">
        <v>500</v>
      </c>
      <c r="C24" s="52"/>
      <c r="D24" s="53">
        <v>1</v>
      </c>
      <c r="E24" s="54"/>
      <c r="F24" s="90"/>
      <c r="G24" s="85">
        <v>4</v>
      </c>
      <c r="H24" s="86">
        <f t="shared" si="9"/>
        <v>120</v>
      </c>
      <c r="I24" s="52">
        <f t="shared" si="21"/>
        <v>45</v>
      </c>
      <c r="J24" s="53">
        <v>30</v>
      </c>
      <c r="K24" s="53"/>
      <c r="L24" s="53">
        <v>15</v>
      </c>
      <c r="M24" s="54">
        <f t="shared" si="11"/>
        <v>75</v>
      </c>
      <c r="N24" s="22">
        <v>3</v>
      </c>
      <c r="O24" s="23"/>
      <c r="P24" s="22"/>
      <c r="Q24" s="23"/>
      <c r="R24" s="22"/>
      <c r="S24" s="23"/>
      <c r="T24" s="22"/>
      <c r="U24" s="22"/>
      <c r="V24" s="27"/>
      <c r="W24" s="27"/>
      <c r="X24" s="27"/>
      <c r="Y24" s="27"/>
      <c r="Z24" s="27"/>
      <c r="AA24" s="27"/>
      <c r="AB24" s="27"/>
      <c r="AC24" s="27"/>
      <c r="AD24" s="285" t="b">
        <f t="shared" si="2"/>
        <v>0</v>
      </c>
      <c r="AE24" s="285" t="b">
        <f t="shared" si="3"/>
        <v>0</v>
      </c>
      <c r="AF24" s="285"/>
      <c r="AG24" s="285"/>
      <c r="AH24" s="285"/>
      <c r="AI24" s="285"/>
      <c r="AJ24" s="285"/>
      <c r="AK24" s="285"/>
      <c r="AL24" s="285"/>
      <c r="AM24" s="285"/>
      <c r="AN24" s="285"/>
      <c r="AO24" s="27"/>
      <c r="AP24" s="27"/>
      <c r="AQ24" s="286"/>
      <c r="AR24" s="286"/>
      <c r="AS24" s="289">
        <f t="shared" si="13"/>
        <v>0.375</v>
      </c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</row>
    <row r="25" spans="1:65" ht="15.75" customHeight="1">
      <c r="A25" s="63" t="s">
        <v>119</v>
      </c>
      <c r="B25" s="292" t="s">
        <v>267</v>
      </c>
      <c r="C25" s="293"/>
      <c r="D25" s="53">
        <v>3</v>
      </c>
      <c r="E25" s="53"/>
      <c r="F25" s="53"/>
      <c r="G25" s="294">
        <v>5</v>
      </c>
      <c r="H25" s="53">
        <f t="shared" si="9"/>
        <v>150</v>
      </c>
      <c r="I25" s="295">
        <f t="shared" si="21"/>
        <v>60</v>
      </c>
      <c r="J25" s="53">
        <v>30</v>
      </c>
      <c r="K25" s="53"/>
      <c r="L25" s="53">
        <v>30</v>
      </c>
      <c r="M25" s="99">
        <f t="shared" si="11"/>
        <v>90</v>
      </c>
      <c r="N25" s="22"/>
      <c r="O25" s="23"/>
      <c r="P25" s="22">
        <v>4</v>
      </c>
      <c r="Q25" s="23"/>
      <c r="R25" s="22"/>
      <c r="S25" s="23"/>
      <c r="T25" s="22"/>
      <c r="U25" s="22"/>
      <c r="V25" s="27"/>
      <c r="W25" s="27"/>
      <c r="X25" s="27"/>
      <c r="Y25" s="27"/>
      <c r="Z25" s="27"/>
      <c r="AA25" s="27" t="s">
        <v>259</v>
      </c>
      <c r="AB25" s="27"/>
      <c r="AC25" s="27"/>
      <c r="AD25" s="285" t="b">
        <f t="shared" si="2"/>
        <v>1</v>
      </c>
      <c r="AE25" s="285" t="b">
        <f t="shared" si="3"/>
        <v>0</v>
      </c>
      <c r="AF25" s="285"/>
      <c r="AG25" s="285" t="b">
        <f t="shared" ref="AG25:AG26" si="27">ISBLANK(P25)</f>
        <v>0</v>
      </c>
      <c r="AH25" s="285" t="b">
        <f t="shared" ref="AH25:AH26" si="28">ISBLANK(#REF!)</f>
        <v>0</v>
      </c>
      <c r="AI25" s="285"/>
      <c r="AJ25" s="285" t="b">
        <f t="shared" ref="AJ25:AJ26" si="29">ISBLANK(R25)</f>
        <v>1</v>
      </c>
      <c r="AK25" s="285" t="b">
        <f t="shared" ref="AK25:AK26" si="30">ISBLANK(#REF!)</f>
        <v>0</v>
      </c>
      <c r="AL25" s="285"/>
      <c r="AM25" s="285" t="b">
        <f t="shared" ref="AM25:AN25" si="31">ISBLANK(T25)</f>
        <v>1</v>
      </c>
      <c r="AN25" s="285" t="b">
        <f t="shared" si="31"/>
        <v>1</v>
      </c>
      <c r="AO25" s="27"/>
      <c r="AP25" s="27"/>
      <c r="AQ25" s="286"/>
      <c r="AR25" s="286"/>
      <c r="AS25" s="289">
        <f t="shared" si="13"/>
        <v>0.4</v>
      </c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</row>
    <row r="26" spans="1:65" ht="15.75" customHeight="1">
      <c r="A26" s="763" t="s">
        <v>121</v>
      </c>
      <c r="B26" s="764" t="s">
        <v>268</v>
      </c>
      <c r="C26" s="293"/>
      <c r="D26" s="53">
        <v>3</v>
      </c>
      <c r="E26" s="53"/>
      <c r="F26" s="53"/>
      <c r="G26" s="294">
        <v>5</v>
      </c>
      <c r="H26" s="53">
        <f t="shared" si="9"/>
        <v>150</v>
      </c>
      <c r="I26" s="295">
        <f t="shared" si="21"/>
        <v>60</v>
      </c>
      <c r="J26" s="53">
        <v>30</v>
      </c>
      <c r="K26" s="53"/>
      <c r="L26" s="53">
        <v>30</v>
      </c>
      <c r="M26" s="99">
        <f t="shared" si="11"/>
        <v>90</v>
      </c>
      <c r="N26" s="22"/>
      <c r="O26" s="23"/>
      <c r="P26" s="22">
        <v>4</v>
      </c>
      <c r="Q26" s="23"/>
      <c r="R26" s="22"/>
      <c r="S26" s="23"/>
      <c r="T26" s="22"/>
      <c r="U26" s="22"/>
      <c r="V26" s="27"/>
      <c r="W26" s="27"/>
      <c r="X26" s="27"/>
      <c r="Y26" s="27"/>
      <c r="Z26" s="27"/>
      <c r="AA26" s="27" t="s">
        <v>259</v>
      </c>
      <c r="AB26" s="27"/>
      <c r="AC26" s="27"/>
      <c r="AD26" s="285" t="b">
        <f t="shared" si="2"/>
        <v>1</v>
      </c>
      <c r="AE26" s="285" t="b">
        <f t="shared" si="3"/>
        <v>0</v>
      </c>
      <c r="AF26" s="285"/>
      <c r="AG26" s="285" t="b">
        <f t="shared" si="27"/>
        <v>0</v>
      </c>
      <c r="AH26" s="285" t="b">
        <f t="shared" si="28"/>
        <v>0</v>
      </c>
      <c r="AI26" s="285"/>
      <c r="AJ26" s="285" t="b">
        <f t="shared" si="29"/>
        <v>1</v>
      </c>
      <c r="AK26" s="285" t="b">
        <f t="shared" si="30"/>
        <v>0</v>
      </c>
      <c r="AL26" s="285"/>
      <c r="AM26" s="285" t="b">
        <f t="shared" ref="AM26:AN26" si="32">ISBLANK(T26)</f>
        <v>1</v>
      </c>
      <c r="AN26" s="285" t="b">
        <f t="shared" si="32"/>
        <v>1</v>
      </c>
      <c r="AO26" s="27"/>
      <c r="AP26" s="27"/>
      <c r="AQ26" s="286"/>
      <c r="AR26" s="286"/>
      <c r="AS26" s="289">
        <f t="shared" si="13"/>
        <v>0.4</v>
      </c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</row>
    <row r="27" spans="1:65" ht="15.6">
      <c r="A27" s="715" t="s">
        <v>495</v>
      </c>
      <c r="B27" s="792" t="s">
        <v>526</v>
      </c>
      <c r="C27" s="761"/>
      <c r="D27" s="793" t="s">
        <v>90</v>
      </c>
      <c r="E27" s="794"/>
      <c r="F27" s="795"/>
      <c r="G27" s="753">
        <v>5</v>
      </c>
      <c r="H27" s="796">
        <f>30*G27</f>
        <v>150</v>
      </c>
      <c r="I27" s="797">
        <f t="shared" si="21"/>
        <v>120</v>
      </c>
      <c r="J27" s="797">
        <v>60</v>
      </c>
      <c r="K27" s="797"/>
      <c r="L27" s="797">
        <v>60</v>
      </c>
      <c r="M27" s="798">
        <f t="shared" si="11"/>
        <v>30</v>
      </c>
      <c r="N27" s="754"/>
      <c r="O27" s="755"/>
      <c r="P27" s="754"/>
      <c r="Q27" s="755">
        <v>7</v>
      </c>
      <c r="R27" s="754"/>
      <c r="S27" s="755"/>
      <c r="T27" s="754"/>
      <c r="U27" s="754"/>
      <c r="V27" s="27"/>
      <c r="W27" s="27"/>
      <c r="X27" s="27"/>
      <c r="Y27" s="27"/>
      <c r="Z27" s="27"/>
      <c r="AA27" s="27"/>
      <c r="AB27" s="27"/>
      <c r="AC27" s="27"/>
      <c r="AD27" s="285"/>
      <c r="AE27" s="285"/>
      <c r="AF27" s="285"/>
      <c r="AG27" s="285"/>
      <c r="AH27" s="285"/>
      <c r="AI27" s="285"/>
      <c r="AJ27" s="285"/>
      <c r="AK27" s="285"/>
      <c r="AL27" s="285"/>
      <c r="AM27" s="285"/>
      <c r="AN27" s="285"/>
      <c r="AO27" s="27"/>
      <c r="AP27" s="27"/>
      <c r="AQ27" s="286"/>
      <c r="AR27" s="286"/>
      <c r="AS27" s="289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</row>
    <row r="28" spans="1:65" ht="18" customHeight="1">
      <c r="A28" s="715" t="s">
        <v>499</v>
      </c>
      <c r="B28" s="765" t="s">
        <v>92</v>
      </c>
      <c r="C28" s="762"/>
      <c r="D28" s="741"/>
      <c r="E28" s="756"/>
      <c r="F28" s="741"/>
      <c r="G28" s="757">
        <v>4</v>
      </c>
      <c r="H28" s="799">
        <f>30*G28</f>
        <v>120</v>
      </c>
      <c r="I28" s="797">
        <f t="shared" ref="I28:I30" si="33">J28+K28+L28</f>
        <v>66</v>
      </c>
      <c r="J28" s="797"/>
      <c r="K28" s="797"/>
      <c r="L28" s="797">
        <f>L29+L30</f>
        <v>66</v>
      </c>
      <c r="M28" s="798">
        <f t="shared" ref="M28:M30" si="34">H28-I28</f>
        <v>54</v>
      </c>
      <c r="N28" s="747"/>
      <c r="O28" s="747"/>
      <c r="P28" s="747"/>
      <c r="Q28" s="747"/>
      <c r="R28" s="747"/>
      <c r="S28" s="747"/>
      <c r="T28" s="747"/>
      <c r="U28" s="747"/>
      <c r="V28" s="27"/>
      <c r="W28" s="27"/>
      <c r="X28" s="27"/>
      <c r="Y28" s="27"/>
      <c r="Z28" s="27"/>
      <c r="AA28" s="27"/>
      <c r="AB28" s="27"/>
      <c r="AC28" s="27"/>
      <c r="AD28" s="285"/>
      <c r="AE28" s="285"/>
      <c r="AF28" s="285"/>
      <c r="AG28" s="285"/>
      <c r="AH28" s="285"/>
      <c r="AI28" s="285"/>
      <c r="AJ28" s="285"/>
      <c r="AK28" s="285"/>
      <c r="AL28" s="285"/>
      <c r="AM28" s="285"/>
      <c r="AN28" s="285"/>
      <c r="AO28" s="27"/>
      <c r="AP28" s="27"/>
      <c r="AQ28" s="286"/>
      <c r="AR28" s="286"/>
      <c r="AS28" s="289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</row>
    <row r="29" spans="1:65" ht="21" customHeight="1">
      <c r="A29" s="715" t="s">
        <v>508</v>
      </c>
      <c r="B29" s="766" t="s">
        <v>92</v>
      </c>
      <c r="C29" s="762"/>
      <c r="D29" s="741"/>
      <c r="E29" s="756"/>
      <c r="F29" s="741"/>
      <c r="G29" s="757">
        <v>2</v>
      </c>
      <c r="H29" s="758">
        <f t="shared" ref="H29:H30" si="35">30*G29</f>
        <v>60</v>
      </c>
      <c r="I29" s="295">
        <f t="shared" si="33"/>
        <v>30</v>
      </c>
      <c r="J29" s="53">
        <v>0</v>
      </c>
      <c r="K29" s="53"/>
      <c r="L29" s="53">
        <v>30</v>
      </c>
      <c r="M29" s="99">
        <f t="shared" si="34"/>
        <v>30</v>
      </c>
      <c r="N29" s="747">
        <v>2</v>
      </c>
      <c r="O29" s="747"/>
      <c r="P29" s="747"/>
      <c r="Q29" s="747"/>
      <c r="R29" s="747"/>
      <c r="S29" s="747"/>
      <c r="T29" s="747"/>
      <c r="U29" s="747"/>
      <c r="V29" s="27"/>
      <c r="W29" s="27"/>
      <c r="X29" s="27"/>
      <c r="Y29" s="27"/>
      <c r="Z29" s="27"/>
      <c r="AA29" s="27"/>
      <c r="AB29" s="27"/>
      <c r="AC29" s="27"/>
      <c r="AD29" s="285"/>
      <c r="AE29" s="285"/>
      <c r="AF29" s="285"/>
      <c r="AG29" s="285"/>
      <c r="AH29" s="285"/>
      <c r="AI29" s="285"/>
      <c r="AJ29" s="285"/>
      <c r="AK29" s="285"/>
      <c r="AL29" s="285"/>
      <c r="AM29" s="285"/>
      <c r="AN29" s="285"/>
      <c r="AO29" s="27"/>
      <c r="AP29" s="27"/>
      <c r="AQ29" s="286"/>
      <c r="AR29" s="286"/>
      <c r="AS29" s="289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</row>
    <row r="30" spans="1:65" ht="22.5" customHeight="1" thickBot="1">
      <c r="A30" s="715" t="s">
        <v>509</v>
      </c>
      <c r="B30" s="766" t="s">
        <v>92</v>
      </c>
      <c r="C30" s="762"/>
      <c r="D30" s="741"/>
      <c r="E30" s="756"/>
      <c r="F30" s="741"/>
      <c r="G30" s="757">
        <v>2</v>
      </c>
      <c r="H30" s="758">
        <f t="shared" si="35"/>
        <v>60</v>
      </c>
      <c r="I30" s="295">
        <f t="shared" si="33"/>
        <v>36</v>
      </c>
      <c r="J30" s="53">
        <v>0</v>
      </c>
      <c r="K30" s="53"/>
      <c r="L30" s="53">
        <v>36</v>
      </c>
      <c r="M30" s="99">
        <f t="shared" si="34"/>
        <v>24</v>
      </c>
      <c r="N30" s="747"/>
      <c r="O30" s="747">
        <v>2</v>
      </c>
      <c r="P30" s="747"/>
      <c r="Q30" s="747"/>
      <c r="R30" s="747"/>
      <c r="S30" s="747"/>
      <c r="T30" s="747"/>
      <c r="U30" s="747"/>
      <c r="V30" s="27"/>
      <c r="W30" s="27"/>
      <c r="X30" s="27"/>
      <c r="Y30" s="27"/>
      <c r="Z30" s="27"/>
      <c r="AA30" s="27"/>
      <c r="AB30" s="27"/>
      <c r="AC30" s="27"/>
      <c r="AD30" s="285"/>
      <c r="AE30" s="285"/>
      <c r="AF30" s="285"/>
      <c r="AG30" s="285"/>
      <c r="AH30" s="285"/>
      <c r="AI30" s="285"/>
      <c r="AJ30" s="285"/>
      <c r="AK30" s="285"/>
      <c r="AL30" s="285"/>
      <c r="AM30" s="285"/>
      <c r="AN30" s="285"/>
      <c r="AO30" s="27"/>
      <c r="AP30" s="27"/>
      <c r="AQ30" s="286"/>
      <c r="AR30" s="286"/>
      <c r="AS30" s="289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</row>
    <row r="31" spans="1:65" ht="15.75" customHeight="1" thickBot="1">
      <c r="A31" s="949" t="s">
        <v>126</v>
      </c>
      <c r="B31" s="950"/>
      <c r="C31" s="757"/>
      <c r="D31" s="757"/>
      <c r="E31" s="757"/>
      <c r="F31" s="757"/>
      <c r="G31" s="759">
        <f>SUM(G15:G26)+G11+G27+G29+G30</f>
        <v>68</v>
      </c>
      <c r="H31" s="759">
        <f>SUM(H15:H26)+H11+H27+H29+H30</f>
        <v>2040</v>
      </c>
      <c r="I31" s="759">
        <f t="shared" ref="I31:M31" si="36">SUM(I15:I26)+I11+I27</f>
        <v>848</v>
      </c>
      <c r="J31" s="759">
        <f t="shared" si="36"/>
        <v>378</v>
      </c>
      <c r="K31" s="759">
        <f t="shared" si="36"/>
        <v>48</v>
      </c>
      <c r="L31" s="759">
        <f t="shared" si="36"/>
        <v>422</v>
      </c>
      <c r="M31" s="759">
        <f t="shared" si="36"/>
        <v>1072</v>
      </c>
      <c r="N31" s="760">
        <f>SUM(N11:N30)</f>
        <v>24</v>
      </c>
      <c r="O31" s="760">
        <f>SUM(O11:O30)</f>
        <v>16</v>
      </c>
      <c r="P31" s="760">
        <f>SUM(P11:P26)</f>
        <v>8</v>
      </c>
      <c r="Q31" s="760">
        <f>SUM(Q11:Q26)+Q27</f>
        <v>7</v>
      </c>
      <c r="R31" s="760">
        <f>SUM(R11:R26)</f>
        <v>0</v>
      </c>
      <c r="S31" s="760">
        <f>SUM(S11:S26)</f>
        <v>0</v>
      </c>
      <c r="T31" s="760">
        <f>SUM(T11:T26)</f>
        <v>0</v>
      </c>
      <c r="U31" s="760">
        <f>SUM(U11:U26)</f>
        <v>2</v>
      </c>
      <c r="V31" s="118">
        <f>SUM(V11:V24)</f>
        <v>0</v>
      </c>
      <c r="W31" s="116">
        <f>SUM(W11:W24)</f>
        <v>0</v>
      </c>
      <c r="X31" s="116">
        <f>SUM(X11:X24)</f>
        <v>0</v>
      </c>
      <c r="Y31" s="116">
        <f>SUM(Y11:Y24)</f>
        <v>0</v>
      </c>
      <c r="Z31" s="116">
        <f>SUM(Z11:Z24)</f>
        <v>0</v>
      </c>
      <c r="AA31" s="27">
        <f>30*G31</f>
        <v>2040</v>
      </c>
      <c r="AB31" s="27"/>
      <c r="AC31" s="27"/>
      <c r="AD31" s="298">
        <f t="shared" ref="AD31:AN31" si="37">SUMIF(AD11:AD26,FALSE,$G11:$G26)</f>
        <v>28</v>
      </c>
      <c r="AE31" s="298">
        <f t="shared" si="37"/>
        <v>65</v>
      </c>
      <c r="AF31" s="298">
        <f t="shared" si="37"/>
        <v>0</v>
      </c>
      <c r="AG31" s="298">
        <f t="shared" si="37"/>
        <v>10</v>
      </c>
      <c r="AH31" s="298">
        <f t="shared" si="37"/>
        <v>61</v>
      </c>
      <c r="AI31" s="298">
        <f t="shared" si="37"/>
        <v>0</v>
      </c>
      <c r="AJ31" s="298">
        <f t="shared" si="37"/>
        <v>0</v>
      </c>
      <c r="AK31" s="298">
        <f t="shared" si="37"/>
        <v>61</v>
      </c>
      <c r="AL31" s="298">
        <f t="shared" si="37"/>
        <v>0</v>
      </c>
      <c r="AM31" s="298">
        <f t="shared" si="37"/>
        <v>0</v>
      </c>
      <c r="AN31" s="298">
        <f t="shared" si="37"/>
        <v>2</v>
      </c>
      <c r="AO31" s="288">
        <f>SUM(AD31:AN31)</f>
        <v>227</v>
      </c>
      <c r="AP31" s="27"/>
      <c r="AQ31" s="286"/>
      <c r="AR31" s="286"/>
      <c r="AS31" s="289">
        <f>I31/H31</f>
        <v>0.41568627450980394</v>
      </c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</row>
    <row r="32" spans="1:65" ht="33" customHeight="1">
      <c r="A32" s="954" t="s">
        <v>527</v>
      </c>
      <c r="B32" s="955"/>
      <c r="C32" s="955"/>
      <c r="D32" s="955"/>
      <c r="E32" s="955"/>
      <c r="F32" s="955"/>
      <c r="G32" s="955"/>
      <c r="H32" s="955"/>
      <c r="I32" s="955"/>
      <c r="J32" s="955"/>
      <c r="K32" s="955"/>
      <c r="L32" s="955"/>
      <c r="M32" s="955"/>
      <c r="N32" s="955"/>
      <c r="O32" s="955"/>
      <c r="P32" s="955"/>
      <c r="Q32" s="955"/>
      <c r="R32" s="955"/>
      <c r="S32" s="955"/>
      <c r="T32" s="955"/>
      <c r="U32" s="948"/>
      <c r="V32" s="805"/>
      <c r="W32" s="805"/>
      <c r="X32" s="805"/>
      <c r="Y32" s="805"/>
      <c r="Z32" s="805"/>
      <c r="AA32" s="27"/>
      <c r="AB32" s="27"/>
      <c r="AC32" s="27"/>
      <c r="AD32" s="298"/>
      <c r="AE32" s="298"/>
      <c r="AF32" s="298"/>
      <c r="AG32" s="298"/>
      <c r="AH32" s="298"/>
      <c r="AI32" s="298"/>
      <c r="AJ32" s="298"/>
      <c r="AK32" s="298"/>
      <c r="AL32" s="298"/>
      <c r="AM32" s="298"/>
      <c r="AN32" s="298"/>
      <c r="AO32" s="288"/>
      <c r="AP32" s="27"/>
      <c r="AQ32" s="286"/>
      <c r="AR32" s="286"/>
      <c r="AS32" s="289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</row>
    <row r="33" spans="1:65" ht="16.5" customHeight="1" thickBot="1">
      <c r="A33" s="936" t="s">
        <v>127</v>
      </c>
      <c r="B33" s="824"/>
      <c r="C33" s="824"/>
      <c r="D33" s="824"/>
      <c r="E33" s="824"/>
      <c r="F33" s="824"/>
      <c r="G33" s="824"/>
      <c r="H33" s="824"/>
      <c r="I33" s="824"/>
      <c r="J33" s="824"/>
      <c r="K33" s="824"/>
      <c r="L33" s="824"/>
      <c r="M33" s="824"/>
      <c r="N33" s="824"/>
      <c r="O33" s="824"/>
      <c r="P33" s="824"/>
      <c r="Q33" s="824"/>
      <c r="R33" s="824"/>
      <c r="S33" s="824"/>
      <c r="T33" s="824"/>
      <c r="U33" s="935"/>
      <c r="V33" s="78"/>
      <c r="W33" s="78"/>
      <c r="X33" s="78"/>
      <c r="Y33" s="78"/>
      <c r="Z33" s="78"/>
      <c r="AA33" s="78"/>
      <c r="AB33" s="78"/>
      <c r="AC33" s="78"/>
      <c r="AD33" s="299"/>
      <c r="AE33" s="299"/>
      <c r="AF33" s="299"/>
      <c r="AG33" s="299"/>
      <c r="AH33" s="299"/>
      <c r="AI33" s="299"/>
      <c r="AJ33" s="299"/>
      <c r="AK33" s="299"/>
      <c r="AL33" s="299"/>
      <c r="AM33" s="299"/>
      <c r="AN33" s="299"/>
      <c r="AO33" s="78"/>
      <c r="AP33" s="78"/>
      <c r="AQ33" s="300"/>
      <c r="AR33" s="300"/>
      <c r="AS33" s="289" t="e">
        <f t="shared" ref="AS33:AS85" si="38">I33/H33</f>
        <v>#DIV/0!</v>
      </c>
      <c r="AT33" s="78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8"/>
      <c r="BM33" s="78"/>
    </row>
    <row r="34" spans="1:65" ht="16.5" customHeight="1">
      <c r="A34" s="119" t="s">
        <v>128</v>
      </c>
      <c r="B34" s="717" t="s">
        <v>155</v>
      </c>
      <c r="C34" s="718"/>
      <c r="D34" s="719" t="s">
        <v>269</v>
      </c>
      <c r="E34" s="122"/>
      <c r="F34" s="123"/>
      <c r="G34" s="124">
        <v>5</v>
      </c>
      <c r="H34" s="45">
        <f t="shared" ref="H34:H38" si="39">G34*30</f>
        <v>150</v>
      </c>
      <c r="I34" s="125">
        <f>J34+K34+L34</f>
        <v>60</v>
      </c>
      <c r="J34" s="47">
        <v>30</v>
      </c>
      <c r="K34" s="47"/>
      <c r="L34" s="47">
        <v>30</v>
      </c>
      <c r="M34" s="126">
        <f t="shared" ref="M34:M38" si="40">H34-I34</f>
        <v>90</v>
      </c>
      <c r="N34" s="127"/>
      <c r="O34" s="129"/>
      <c r="P34" s="17"/>
      <c r="Q34" s="129"/>
      <c r="R34" s="40">
        <v>4</v>
      </c>
      <c r="S34" s="129"/>
      <c r="T34" s="127"/>
      <c r="U34" s="129"/>
      <c r="V34" s="78"/>
      <c r="W34" s="78"/>
      <c r="X34" s="78"/>
      <c r="Y34" s="78"/>
      <c r="Z34" s="78"/>
      <c r="AA34" s="78" t="s">
        <v>259</v>
      </c>
      <c r="AB34" s="27" t="s">
        <v>71</v>
      </c>
      <c r="AC34" s="78">
        <f>AD59+AE59</f>
        <v>108</v>
      </c>
      <c r="AD34" s="285" t="b">
        <f t="shared" ref="AD34:AD57" si="41">ISBLANK(N34)</f>
        <v>1</v>
      </c>
      <c r="AE34" s="285" t="b">
        <f t="shared" ref="AE34:AE57" si="42">ISBLANK(#REF!)</f>
        <v>0</v>
      </c>
      <c r="AF34" s="299"/>
      <c r="AG34" s="285" t="b">
        <f t="shared" ref="AG34:AG57" si="43">ISBLANK(P34)</f>
        <v>1</v>
      </c>
      <c r="AH34" s="285" t="b">
        <f t="shared" ref="AH34:AH57" si="44">ISBLANK(#REF!)</f>
        <v>0</v>
      </c>
      <c r="AI34" s="299"/>
      <c r="AJ34" s="285" t="b">
        <f t="shared" ref="AJ34:AJ57" si="45">ISBLANK(R34)</f>
        <v>0</v>
      </c>
      <c r="AK34" s="285" t="b">
        <f t="shared" ref="AK34:AK57" si="46">ISBLANK(#REF!)</f>
        <v>0</v>
      </c>
      <c r="AL34" s="299"/>
      <c r="AM34" s="285" t="b">
        <f t="shared" ref="AM34:AN34" si="47">ISBLANK(T34)</f>
        <v>1</v>
      </c>
      <c r="AN34" s="285" t="b">
        <f t="shared" si="47"/>
        <v>1</v>
      </c>
      <c r="AO34" s="78"/>
      <c r="AP34" s="78"/>
      <c r="AQ34" s="301">
        <f t="shared" ref="AQ34:AQ57" si="48">I34/H34</f>
        <v>0.4</v>
      </c>
      <c r="AR34" s="300"/>
      <c r="AS34" s="289">
        <f t="shared" si="38"/>
        <v>0.4</v>
      </c>
      <c r="AT34" s="78"/>
      <c r="AU34" s="78"/>
      <c r="AV34" s="78"/>
      <c r="AW34" s="78"/>
      <c r="AX34" s="78"/>
      <c r="AY34" s="78"/>
      <c r="AZ34" s="78"/>
      <c r="BA34" s="78"/>
      <c r="BB34" s="78"/>
      <c r="BC34" s="78"/>
      <c r="BD34" s="78"/>
      <c r="BE34" s="78"/>
      <c r="BF34" s="78"/>
      <c r="BG34" s="78"/>
      <c r="BH34" s="78"/>
      <c r="BI34" s="78"/>
      <c r="BJ34" s="78"/>
      <c r="BK34" s="78"/>
      <c r="BL34" s="78"/>
      <c r="BM34" s="78"/>
    </row>
    <row r="35" spans="1:65" ht="15.75" customHeight="1">
      <c r="A35" s="130" t="s">
        <v>131</v>
      </c>
      <c r="B35" s="720" t="s">
        <v>213</v>
      </c>
      <c r="C35" s="721">
        <v>4</v>
      </c>
      <c r="D35" s="722"/>
      <c r="E35" s="54"/>
      <c r="F35" s="90"/>
      <c r="G35" s="85">
        <v>3</v>
      </c>
      <c r="H35" s="86">
        <f t="shared" si="39"/>
        <v>90</v>
      </c>
      <c r="I35" s="52">
        <f>J35+L35</f>
        <v>36</v>
      </c>
      <c r="J35" s="53">
        <v>18</v>
      </c>
      <c r="K35" s="53"/>
      <c r="L35" s="53">
        <v>18</v>
      </c>
      <c r="M35" s="87">
        <f t="shared" si="40"/>
        <v>54</v>
      </c>
      <c r="N35" s="25"/>
      <c r="O35" s="88"/>
      <c r="P35" s="21"/>
      <c r="Q35" s="23">
        <v>2</v>
      </c>
      <c r="R35" s="21"/>
      <c r="S35" s="23"/>
      <c r="T35" s="21"/>
      <c r="U35" s="23"/>
      <c r="V35" s="78"/>
      <c r="W35" s="78"/>
      <c r="X35" s="78"/>
      <c r="Y35" s="78"/>
      <c r="Z35" s="78"/>
      <c r="AA35" s="78" t="s">
        <v>259</v>
      </c>
      <c r="AB35" s="27" t="s">
        <v>72</v>
      </c>
      <c r="AC35" s="78">
        <f>AG59+AH59</f>
        <v>120</v>
      </c>
      <c r="AD35" s="285" t="b">
        <f t="shared" si="41"/>
        <v>1</v>
      </c>
      <c r="AE35" s="285" t="b">
        <f t="shared" si="42"/>
        <v>0</v>
      </c>
      <c r="AF35" s="299"/>
      <c r="AG35" s="285" t="b">
        <f t="shared" si="43"/>
        <v>1</v>
      </c>
      <c r="AH35" s="285" t="b">
        <f t="shared" si="44"/>
        <v>0</v>
      </c>
      <c r="AI35" s="299"/>
      <c r="AJ35" s="285" t="b">
        <f t="shared" si="45"/>
        <v>1</v>
      </c>
      <c r="AK35" s="285" t="b">
        <f t="shared" si="46"/>
        <v>0</v>
      </c>
      <c r="AL35" s="299"/>
      <c r="AM35" s="285" t="b">
        <f t="shared" ref="AM35:AN35" si="49">ISBLANK(T35)</f>
        <v>1</v>
      </c>
      <c r="AN35" s="285" t="b">
        <f t="shared" si="49"/>
        <v>1</v>
      </c>
      <c r="AO35" s="78"/>
      <c r="AP35" s="78"/>
      <c r="AQ35" s="301">
        <f t="shared" si="48"/>
        <v>0.4</v>
      </c>
      <c r="AR35" s="300"/>
      <c r="AS35" s="289">
        <f t="shared" si="38"/>
        <v>0.4</v>
      </c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  <c r="BM35" s="78"/>
    </row>
    <row r="36" spans="1:65" ht="15.75" customHeight="1">
      <c r="A36" s="130" t="s">
        <v>133</v>
      </c>
      <c r="B36" s="723" t="s">
        <v>134</v>
      </c>
      <c r="C36" s="724">
        <v>5</v>
      </c>
      <c r="D36" s="722"/>
      <c r="E36" s="54"/>
      <c r="F36" s="87"/>
      <c r="G36" s="85">
        <v>5</v>
      </c>
      <c r="H36" s="86">
        <f t="shared" si="39"/>
        <v>150</v>
      </c>
      <c r="I36" s="52">
        <f t="shared" ref="I36:I38" si="50">J36+K36+L36</f>
        <v>60</v>
      </c>
      <c r="J36" s="53">
        <v>30</v>
      </c>
      <c r="K36" s="53"/>
      <c r="L36" s="53">
        <v>30</v>
      </c>
      <c r="M36" s="87">
        <f t="shared" si="40"/>
        <v>90</v>
      </c>
      <c r="N36" s="25"/>
      <c r="O36" s="23"/>
      <c r="P36" s="21"/>
      <c r="Q36" s="23"/>
      <c r="R36" s="21">
        <v>4</v>
      </c>
      <c r="S36" s="23"/>
      <c r="T36" s="21"/>
      <c r="U36" s="23"/>
      <c r="V36" s="78"/>
      <c r="W36" s="78"/>
      <c r="X36" s="78"/>
      <c r="Y36" s="78"/>
      <c r="Z36" s="78"/>
      <c r="AA36" s="78" t="s">
        <v>259</v>
      </c>
      <c r="AB36" s="27" t="s">
        <v>73</v>
      </c>
      <c r="AC36" s="78">
        <f>AJ59+AK59</f>
        <v>130</v>
      </c>
      <c r="AD36" s="285" t="b">
        <f t="shared" si="41"/>
        <v>1</v>
      </c>
      <c r="AE36" s="285" t="b">
        <f t="shared" si="42"/>
        <v>0</v>
      </c>
      <c r="AF36" s="299"/>
      <c r="AG36" s="285" t="b">
        <f t="shared" si="43"/>
        <v>1</v>
      </c>
      <c r="AH36" s="285" t="b">
        <f t="shared" si="44"/>
        <v>0</v>
      </c>
      <c r="AI36" s="299"/>
      <c r="AJ36" s="285" t="b">
        <f t="shared" si="45"/>
        <v>0</v>
      </c>
      <c r="AK36" s="285" t="b">
        <f t="shared" si="46"/>
        <v>0</v>
      </c>
      <c r="AL36" s="299"/>
      <c r="AM36" s="285" t="b">
        <f t="shared" ref="AM36:AN36" si="51">ISBLANK(T36)</f>
        <v>1</v>
      </c>
      <c r="AN36" s="285" t="b">
        <f t="shared" si="51"/>
        <v>1</v>
      </c>
      <c r="AO36" s="78"/>
      <c r="AP36" s="78"/>
      <c r="AQ36" s="301">
        <f t="shared" si="48"/>
        <v>0.4</v>
      </c>
      <c r="AR36" s="300"/>
      <c r="AS36" s="289">
        <f t="shared" si="38"/>
        <v>0.4</v>
      </c>
      <c r="AT36" s="78"/>
      <c r="AU36" s="78"/>
      <c r="AV36" s="78"/>
      <c r="AW36" s="78"/>
      <c r="AX36" s="78"/>
      <c r="AY36" s="78"/>
      <c r="AZ36" s="78"/>
      <c r="BA36" s="78"/>
      <c r="BB36" s="78"/>
      <c r="BC36" s="78"/>
      <c r="BD36" s="78"/>
      <c r="BE36" s="78"/>
      <c r="BF36" s="78"/>
      <c r="BG36" s="78"/>
      <c r="BH36" s="78"/>
      <c r="BI36" s="78"/>
      <c r="BJ36" s="78"/>
      <c r="BK36" s="78"/>
      <c r="BL36" s="78"/>
      <c r="BM36" s="78"/>
    </row>
    <row r="37" spans="1:65" ht="15.75" customHeight="1">
      <c r="A37" s="94" t="s">
        <v>104</v>
      </c>
      <c r="B37" s="725" t="s">
        <v>135</v>
      </c>
      <c r="C37" s="724"/>
      <c r="D37" s="722">
        <v>2</v>
      </c>
      <c r="E37" s="54"/>
      <c r="F37" s="87"/>
      <c r="G37" s="95">
        <v>6</v>
      </c>
      <c r="H37" s="86">
        <f t="shared" si="39"/>
        <v>180</v>
      </c>
      <c r="I37" s="52">
        <f t="shared" si="50"/>
        <v>72</v>
      </c>
      <c r="J37" s="53">
        <v>36</v>
      </c>
      <c r="K37" s="53"/>
      <c r="L37" s="53">
        <v>36</v>
      </c>
      <c r="M37" s="87">
        <f t="shared" si="40"/>
        <v>108</v>
      </c>
      <c r="N37" s="25"/>
      <c r="O37" s="23">
        <v>4</v>
      </c>
      <c r="P37" s="21"/>
      <c r="Q37" s="23"/>
      <c r="R37" s="21"/>
      <c r="S37" s="23"/>
      <c r="T37" s="21"/>
      <c r="U37" s="23"/>
      <c r="V37" s="27"/>
      <c r="W37" s="27"/>
      <c r="X37" s="27"/>
      <c r="Y37" s="27"/>
      <c r="Z37" s="27"/>
      <c r="AA37" s="27" t="s">
        <v>259</v>
      </c>
      <c r="AB37" s="27" t="s">
        <v>74</v>
      </c>
      <c r="AC37" s="78">
        <f>AM59+AN59</f>
        <v>22</v>
      </c>
      <c r="AD37" s="285" t="b">
        <f t="shared" si="41"/>
        <v>1</v>
      </c>
      <c r="AE37" s="285" t="b">
        <f t="shared" si="42"/>
        <v>0</v>
      </c>
      <c r="AF37" s="285"/>
      <c r="AG37" s="285" t="b">
        <f t="shared" si="43"/>
        <v>1</v>
      </c>
      <c r="AH37" s="285" t="b">
        <f t="shared" si="44"/>
        <v>0</v>
      </c>
      <c r="AI37" s="285"/>
      <c r="AJ37" s="285" t="b">
        <f t="shared" si="45"/>
        <v>1</v>
      </c>
      <c r="AK37" s="285" t="b">
        <f t="shared" si="46"/>
        <v>0</v>
      </c>
      <c r="AL37" s="285"/>
      <c r="AM37" s="285" t="b">
        <f t="shared" ref="AM37:AN37" si="52">ISBLANK(T37)</f>
        <v>1</v>
      </c>
      <c r="AN37" s="285" t="b">
        <f t="shared" si="52"/>
        <v>1</v>
      </c>
      <c r="AO37" s="27"/>
      <c r="AP37" s="27"/>
      <c r="AQ37" s="301">
        <f t="shared" si="48"/>
        <v>0.4</v>
      </c>
      <c r="AR37" s="286"/>
      <c r="AS37" s="289">
        <f t="shared" si="38"/>
        <v>0.4</v>
      </c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</row>
    <row r="38" spans="1:65" ht="15.75" customHeight="1">
      <c r="A38" s="130" t="s">
        <v>137</v>
      </c>
      <c r="B38" s="723" t="s">
        <v>138</v>
      </c>
      <c r="C38" s="724"/>
      <c r="D38" s="722">
        <v>3</v>
      </c>
      <c r="E38" s="54"/>
      <c r="F38" s="87"/>
      <c r="G38" s="85">
        <v>2</v>
      </c>
      <c r="H38" s="86">
        <f t="shared" si="39"/>
        <v>60</v>
      </c>
      <c r="I38" s="52">
        <f t="shared" si="50"/>
        <v>15</v>
      </c>
      <c r="J38" s="53"/>
      <c r="K38" s="53"/>
      <c r="L38" s="53">
        <v>15</v>
      </c>
      <c r="M38" s="87">
        <f t="shared" si="40"/>
        <v>45</v>
      </c>
      <c r="N38" s="25"/>
      <c r="O38" s="23"/>
      <c r="P38" s="21">
        <v>2</v>
      </c>
      <c r="Q38" s="23"/>
      <c r="R38" s="21"/>
      <c r="S38" s="23"/>
      <c r="T38" s="21"/>
      <c r="U38" s="23"/>
      <c r="V38" s="78"/>
      <c r="W38" s="78"/>
      <c r="X38" s="78"/>
      <c r="Y38" s="78"/>
      <c r="Z38" s="78"/>
      <c r="AA38" s="78" t="s">
        <v>259</v>
      </c>
      <c r="AB38" s="78"/>
      <c r="AC38" s="302">
        <f>SUM(AC34:AC37)</f>
        <v>380</v>
      </c>
      <c r="AD38" s="285" t="b">
        <f t="shared" si="41"/>
        <v>1</v>
      </c>
      <c r="AE38" s="285" t="b">
        <f t="shared" si="42"/>
        <v>0</v>
      </c>
      <c r="AF38" s="299"/>
      <c r="AG38" s="285" t="b">
        <f t="shared" si="43"/>
        <v>0</v>
      </c>
      <c r="AH38" s="285" t="b">
        <f t="shared" si="44"/>
        <v>0</v>
      </c>
      <c r="AI38" s="299"/>
      <c r="AJ38" s="285" t="b">
        <f t="shared" si="45"/>
        <v>1</v>
      </c>
      <c r="AK38" s="285" t="b">
        <f t="shared" si="46"/>
        <v>0</v>
      </c>
      <c r="AL38" s="299"/>
      <c r="AM38" s="285" t="b">
        <f t="shared" ref="AM38:AN38" si="53">ISBLANK(T38)</f>
        <v>1</v>
      </c>
      <c r="AN38" s="285" t="b">
        <f t="shared" si="53"/>
        <v>1</v>
      </c>
      <c r="AO38" s="78"/>
      <c r="AP38" s="78"/>
      <c r="AQ38" s="301">
        <f t="shared" si="48"/>
        <v>0.25</v>
      </c>
      <c r="AR38" s="300"/>
      <c r="AS38" s="289">
        <f t="shared" si="38"/>
        <v>0.25</v>
      </c>
      <c r="AT38" s="78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8"/>
      <c r="BM38" s="78"/>
    </row>
    <row r="39" spans="1:65" ht="15.75" customHeight="1">
      <c r="A39" s="130" t="s">
        <v>139</v>
      </c>
      <c r="B39" s="720" t="s">
        <v>140</v>
      </c>
      <c r="C39" s="721"/>
      <c r="D39" s="722"/>
      <c r="E39" s="54"/>
      <c r="F39" s="90"/>
      <c r="G39" s="85">
        <f t="shared" ref="G39:M39" si="54">G40+G41</f>
        <v>7</v>
      </c>
      <c r="H39" s="133">
        <f t="shared" si="54"/>
        <v>210</v>
      </c>
      <c r="I39" s="134">
        <f t="shared" si="54"/>
        <v>60</v>
      </c>
      <c r="J39" s="135">
        <f t="shared" si="54"/>
        <v>30</v>
      </c>
      <c r="K39" s="135">
        <f t="shared" si="54"/>
        <v>0</v>
      </c>
      <c r="L39" s="135">
        <f t="shared" si="54"/>
        <v>30</v>
      </c>
      <c r="M39" s="136">
        <f t="shared" si="54"/>
        <v>150</v>
      </c>
      <c r="N39" s="25"/>
      <c r="O39" s="61"/>
      <c r="P39" s="21"/>
      <c r="Q39" s="23"/>
      <c r="R39" s="21"/>
      <c r="S39" s="23"/>
      <c r="T39" s="21"/>
      <c r="U39" s="23"/>
      <c r="V39" s="78"/>
      <c r="W39" s="78"/>
      <c r="X39" s="78"/>
      <c r="Y39" s="78"/>
      <c r="Z39" s="78"/>
      <c r="AA39" s="78" t="s">
        <v>259</v>
      </c>
      <c r="AB39" s="78"/>
      <c r="AC39" s="78"/>
      <c r="AD39" s="285" t="b">
        <f t="shared" si="41"/>
        <v>1</v>
      </c>
      <c r="AE39" s="285" t="b">
        <f t="shared" si="42"/>
        <v>0</v>
      </c>
      <c r="AF39" s="299"/>
      <c r="AG39" s="285" t="b">
        <f t="shared" si="43"/>
        <v>1</v>
      </c>
      <c r="AH39" s="285" t="b">
        <f t="shared" si="44"/>
        <v>0</v>
      </c>
      <c r="AI39" s="299"/>
      <c r="AJ39" s="285" t="b">
        <f t="shared" si="45"/>
        <v>1</v>
      </c>
      <c r="AK39" s="285" t="b">
        <f t="shared" si="46"/>
        <v>0</v>
      </c>
      <c r="AL39" s="299"/>
      <c r="AM39" s="285" t="b">
        <f t="shared" ref="AM39:AN39" si="55">ISBLANK(T39)</f>
        <v>1</v>
      </c>
      <c r="AN39" s="285" t="b">
        <f t="shared" si="55"/>
        <v>1</v>
      </c>
      <c r="AO39" s="78"/>
      <c r="AP39" s="78"/>
      <c r="AQ39" s="301">
        <f t="shared" si="48"/>
        <v>0.2857142857142857</v>
      </c>
      <c r="AR39" s="300"/>
      <c r="AS39" s="289">
        <f t="shared" si="38"/>
        <v>0.2857142857142857</v>
      </c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8"/>
      <c r="BM39" s="78"/>
    </row>
    <row r="40" spans="1:65" ht="26.25" customHeight="1">
      <c r="A40" s="137" t="s">
        <v>141</v>
      </c>
      <c r="B40" s="726" t="s">
        <v>140</v>
      </c>
      <c r="C40" s="727">
        <v>3</v>
      </c>
      <c r="D40" s="728"/>
      <c r="E40" s="140"/>
      <c r="F40" s="141"/>
      <c r="G40" s="142">
        <v>5</v>
      </c>
      <c r="H40" s="57">
        <f t="shared" ref="H40:H43" si="56">G40*30</f>
        <v>150</v>
      </c>
      <c r="I40" s="21">
        <f>J40+K40+L40</f>
        <v>60</v>
      </c>
      <c r="J40" s="22">
        <v>30</v>
      </c>
      <c r="K40" s="22"/>
      <c r="L40" s="22">
        <v>30</v>
      </c>
      <c r="M40" s="23">
        <f t="shared" ref="M40:M43" si="57">H40-I40</f>
        <v>90</v>
      </c>
      <c r="N40" s="25"/>
      <c r="O40" s="23"/>
      <c r="P40" s="21">
        <v>4</v>
      </c>
      <c r="Q40" s="23"/>
      <c r="R40" s="21"/>
      <c r="S40" s="23"/>
      <c r="T40" s="25"/>
      <c r="U40" s="23"/>
      <c r="V40" s="78"/>
      <c r="W40" s="78"/>
      <c r="X40" s="78"/>
      <c r="Y40" s="78"/>
      <c r="Z40" s="78"/>
      <c r="AA40" s="78" t="s">
        <v>259</v>
      </c>
      <c r="AB40" s="78"/>
      <c r="AC40" s="78"/>
      <c r="AD40" s="285" t="b">
        <f t="shared" si="41"/>
        <v>1</v>
      </c>
      <c r="AE40" s="285" t="b">
        <f t="shared" si="42"/>
        <v>0</v>
      </c>
      <c r="AF40" s="299"/>
      <c r="AG40" s="285" t="b">
        <f t="shared" si="43"/>
        <v>0</v>
      </c>
      <c r="AH40" s="285" t="b">
        <f t="shared" si="44"/>
        <v>0</v>
      </c>
      <c r="AI40" s="299"/>
      <c r="AJ40" s="285" t="b">
        <f t="shared" si="45"/>
        <v>1</v>
      </c>
      <c r="AK40" s="285" t="b">
        <f t="shared" si="46"/>
        <v>0</v>
      </c>
      <c r="AL40" s="299"/>
      <c r="AM40" s="285" t="b">
        <f t="shared" ref="AM40:AN40" si="58">ISBLANK(T40)</f>
        <v>1</v>
      </c>
      <c r="AN40" s="285" t="b">
        <f t="shared" si="58"/>
        <v>1</v>
      </c>
      <c r="AO40" s="78"/>
      <c r="AP40" s="78"/>
      <c r="AQ40" s="301">
        <f t="shared" si="48"/>
        <v>0.4</v>
      </c>
      <c r="AR40" s="300"/>
      <c r="AS40" s="289">
        <f t="shared" si="38"/>
        <v>0.4</v>
      </c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8"/>
      <c r="BM40" s="78"/>
    </row>
    <row r="41" spans="1:65" ht="15.75" customHeight="1">
      <c r="A41" s="137" t="s">
        <v>142</v>
      </c>
      <c r="B41" s="726" t="s">
        <v>143</v>
      </c>
      <c r="C41" s="727"/>
      <c r="D41" s="729"/>
      <c r="E41" s="144"/>
      <c r="F41" s="141" t="s">
        <v>90</v>
      </c>
      <c r="G41" s="142">
        <v>2</v>
      </c>
      <c r="H41" s="57">
        <f t="shared" si="56"/>
        <v>60</v>
      </c>
      <c r="I41" s="21"/>
      <c r="J41" s="22"/>
      <c r="K41" s="22"/>
      <c r="L41" s="22"/>
      <c r="M41" s="23">
        <f t="shared" si="57"/>
        <v>60</v>
      </c>
      <c r="N41" s="25"/>
      <c r="O41" s="23"/>
      <c r="P41" s="21"/>
      <c r="Q41" s="145"/>
      <c r="R41" s="21"/>
      <c r="S41" s="23"/>
      <c r="T41" s="25"/>
      <c r="U41" s="23"/>
      <c r="V41" s="78"/>
      <c r="W41" s="78"/>
      <c r="X41" s="78"/>
      <c r="Y41" s="78"/>
      <c r="Z41" s="78"/>
      <c r="AA41" s="78" t="s">
        <v>259</v>
      </c>
      <c r="AB41" s="78"/>
      <c r="AC41" s="78"/>
      <c r="AD41" s="285" t="b">
        <f t="shared" si="41"/>
        <v>1</v>
      </c>
      <c r="AE41" s="285" t="b">
        <f t="shared" si="42"/>
        <v>0</v>
      </c>
      <c r="AF41" s="299"/>
      <c r="AG41" s="285" t="b">
        <f t="shared" si="43"/>
        <v>1</v>
      </c>
      <c r="AH41" s="285" t="b">
        <f t="shared" si="44"/>
        <v>0</v>
      </c>
      <c r="AI41" s="299"/>
      <c r="AJ41" s="285" t="b">
        <f t="shared" si="45"/>
        <v>1</v>
      </c>
      <c r="AK41" s="285" t="b">
        <f t="shared" si="46"/>
        <v>0</v>
      </c>
      <c r="AL41" s="299"/>
      <c r="AM41" s="285" t="b">
        <f t="shared" ref="AM41:AN41" si="59">ISBLANK(T41)</f>
        <v>1</v>
      </c>
      <c r="AN41" s="285" t="b">
        <f t="shared" si="59"/>
        <v>1</v>
      </c>
      <c r="AO41" s="78"/>
      <c r="AP41" s="78"/>
      <c r="AQ41" s="301">
        <f t="shared" si="48"/>
        <v>0</v>
      </c>
      <c r="AR41" s="300"/>
      <c r="AS41" s="289">
        <f t="shared" si="38"/>
        <v>0</v>
      </c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  <c r="BH41" s="78"/>
      <c r="BI41" s="78"/>
      <c r="BJ41" s="78"/>
      <c r="BK41" s="78"/>
      <c r="BL41" s="78"/>
      <c r="BM41" s="78"/>
    </row>
    <row r="42" spans="1:65" ht="15.75" customHeight="1" thickBot="1">
      <c r="A42" s="130" t="s">
        <v>145</v>
      </c>
      <c r="B42" s="720" t="s">
        <v>148</v>
      </c>
      <c r="C42" s="721">
        <v>5</v>
      </c>
      <c r="D42" s="722"/>
      <c r="E42" s="54"/>
      <c r="F42" s="90"/>
      <c r="G42" s="85">
        <v>5</v>
      </c>
      <c r="H42" s="86">
        <f t="shared" si="56"/>
        <v>150</v>
      </c>
      <c r="I42" s="52">
        <f t="shared" ref="I42:I43" si="60">J42+K42+L42</f>
        <v>60</v>
      </c>
      <c r="J42" s="53">
        <v>30</v>
      </c>
      <c r="K42" s="53"/>
      <c r="L42" s="53">
        <v>30</v>
      </c>
      <c r="M42" s="87">
        <f t="shared" si="57"/>
        <v>90</v>
      </c>
      <c r="N42" s="25"/>
      <c r="O42" s="61"/>
      <c r="P42" s="21"/>
      <c r="Q42" s="23"/>
      <c r="R42" s="21">
        <v>4</v>
      </c>
      <c r="S42" s="23"/>
      <c r="T42" s="21"/>
      <c r="U42" s="23"/>
      <c r="V42" s="78"/>
      <c r="W42" s="78"/>
      <c r="X42" s="78"/>
      <c r="Y42" s="78"/>
      <c r="Z42" s="78"/>
      <c r="AA42" s="78" t="s">
        <v>259</v>
      </c>
      <c r="AB42" s="78"/>
      <c r="AC42" s="78"/>
      <c r="AD42" s="285" t="b">
        <f t="shared" si="41"/>
        <v>1</v>
      </c>
      <c r="AE42" s="285" t="b">
        <f t="shared" si="42"/>
        <v>0</v>
      </c>
      <c r="AF42" s="299"/>
      <c r="AG42" s="285" t="b">
        <f t="shared" si="43"/>
        <v>1</v>
      </c>
      <c r="AH42" s="285" t="b">
        <f t="shared" si="44"/>
        <v>0</v>
      </c>
      <c r="AI42" s="299"/>
      <c r="AJ42" s="285" t="b">
        <f t="shared" si="45"/>
        <v>0</v>
      </c>
      <c r="AK42" s="285" t="b">
        <f t="shared" si="46"/>
        <v>0</v>
      </c>
      <c r="AL42" s="299"/>
      <c r="AM42" s="285" t="b">
        <f t="shared" ref="AM42:AN42" si="61">ISBLANK(T42)</f>
        <v>1</v>
      </c>
      <c r="AN42" s="285" t="b">
        <f t="shared" si="61"/>
        <v>1</v>
      </c>
      <c r="AO42" s="78"/>
      <c r="AP42" s="78"/>
      <c r="AQ42" s="301">
        <f t="shared" si="48"/>
        <v>0.4</v>
      </c>
      <c r="AR42" s="300"/>
      <c r="AS42" s="289">
        <f t="shared" si="38"/>
        <v>0.4</v>
      </c>
      <c r="AT42" s="78"/>
      <c r="AU42" s="78"/>
      <c r="AV42" s="78"/>
      <c r="AW42" s="78"/>
      <c r="AX42" s="78"/>
      <c r="AY42" s="78"/>
      <c r="AZ42" s="78"/>
      <c r="BA42" s="78"/>
      <c r="BB42" s="78"/>
      <c r="BC42" s="78"/>
      <c r="BD42" s="78"/>
      <c r="BE42" s="78"/>
      <c r="BF42" s="78"/>
      <c r="BG42" s="78"/>
      <c r="BH42" s="78"/>
      <c r="BI42" s="78"/>
      <c r="BJ42" s="78"/>
      <c r="BK42" s="78"/>
      <c r="BL42" s="78"/>
      <c r="BM42" s="78"/>
    </row>
    <row r="43" spans="1:65" ht="15.75" customHeight="1">
      <c r="A43" s="130" t="s">
        <v>147</v>
      </c>
      <c r="B43" s="737" t="s">
        <v>150</v>
      </c>
      <c r="C43" s="730">
        <v>5</v>
      </c>
      <c r="D43" s="731"/>
      <c r="E43" s="218"/>
      <c r="F43" s="219"/>
      <c r="G43" s="220">
        <v>5</v>
      </c>
      <c r="H43" s="220">
        <f t="shared" si="56"/>
        <v>150</v>
      </c>
      <c r="I43" s="186">
        <f t="shared" si="60"/>
        <v>60</v>
      </c>
      <c r="J43" s="187">
        <v>30</v>
      </c>
      <c r="K43" s="187"/>
      <c r="L43" s="187">
        <v>30</v>
      </c>
      <c r="M43" s="221">
        <f t="shared" si="57"/>
        <v>90</v>
      </c>
      <c r="N43" s="217"/>
      <c r="O43" s="219"/>
      <c r="P43" s="217"/>
      <c r="Q43" s="226"/>
      <c r="R43" s="80">
        <v>4</v>
      </c>
      <c r="S43" s="82"/>
      <c r="T43" s="80"/>
      <c r="U43" s="82"/>
      <c r="V43" s="78"/>
      <c r="W43" s="78"/>
      <c r="X43" s="78"/>
      <c r="Y43" s="78"/>
      <c r="Z43" s="78"/>
      <c r="AA43" s="78" t="s">
        <v>259</v>
      </c>
      <c r="AB43" s="78"/>
      <c r="AC43" s="78"/>
      <c r="AD43" s="285" t="b">
        <f t="shared" si="41"/>
        <v>1</v>
      </c>
      <c r="AE43" s="285" t="b">
        <f t="shared" si="42"/>
        <v>0</v>
      </c>
      <c r="AF43" s="299"/>
      <c r="AG43" s="285" t="b">
        <f t="shared" si="43"/>
        <v>1</v>
      </c>
      <c r="AH43" s="285" t="b">
        <f t="shared" si="44"/>
        <v>0</v>
      </c>
      <c r="AI43" s="299"/>
      <c r="AJ43" s="285" t="b">
        <f t="shared" si="45"/>
        <v>0</v>
      </c>
      <c r="AK43" s="285" t="b">
        <f t="shared" si="46"/>
        <v>0</v>
      </c>
      <c r="AL43" s="299"/>
      <c r="AM43" s="285" t="b">
        <f t="shared" ref="AM43:AN43" si="62">ISBLANK(T43)</f>
        <v>1</v>
      </c>
      <c r="AN43" s="285" t="b">
        <f t="shared" si="62"/>
        <v>1</v>
      </c>
      <c r="AO43" s="78"/>
      <c r="AP43" s="78"/>
      <c r="AQ43" s="301">
        <f t="shared" si="48"/>
        <v>0.4</v>
      </c>
      <c r="AR43" s="300" t="s">
        <v>271</v>
      </c>
      <c r="AS43" s="289">
        <f t="shared" si="38"/>
        <v>0.4</v>
      </c>
      <c r="AT43" s="78"/>
      <c r="AU43" s="78"/>
      <c r="AV43" s="78"/>
      <c r="AW43" s="78"/>
      <c r="AX43" s="78"/>
      <c r="AY43" s="78"/>
      <c r="AZ43" s="78"/>
      <c r="BA43" s="78"/>
      <c r="BB43" s="78"/>
      <c r="BC43" s="78"/>
      <c r="BD43" s="78"/>
      <c r="BE43" s="78"/>
      <c r="BF43" s="78"/>
      <c r="BG43" s="78"/>
      <c r="BH43" s="78"/>
      <c r="BI43" s="78"/>
      <c r="BJ43" s="78"/>
      <c r="BK43" s="78"/>
      <c r="BL43" s="78"/>
      <c r="BM43" s="78"/>
    </row>
    <row r="44" spans="1:65" ht="15.75" customHeight="1">
      <c r="A44" s="130" t="s">
        <v>149</v>
      </c>
      <c r="B44" s="720" t="s">
        <v>157</v>
      </c>
      <c r="C44" s="721"/>
      <c r="D44" s="722"/>
      <c r="E44" s="54"/>
      <c r="F44" s="90"/>
      <c r="G44" s="85">
        <f t="shared" ref="G44:M44" si="63">G45+G46</f>
        <v>7</v>
      </c>
      <c r="H44" s="133">
        <f t="shared" si="63"/>
        <v>210</v>
      </c>
      <c r="I44" s="134">
        <f t="shared" si="63"/>
        <v>54</v>
      </c>
      <c r="J44" s="135">
        <f t="shared" si="63"/>
        <v>36</v>
      </c>
      <c r="K44" s="135">
        <f t="shared" si="63"/>
        <v>0</v>
      </c>
      <c r="L44" s="135">
        <f t="shared" si="63"/>
        <v>18</v>
      </c>
      <c r="M44" s="136">
        <f t="shared" si="63"/>
        <v>156</v>
      </c>
      <c r="N44" s="25"/>
      <c r="O44" s="61"/>
      <c r="P44" s="21"/>
      <c r="Q44" s="23"/>
      <c r="R44" s="21"/>
      <c r="S44" s="23"/>
      <c r="T44" s="21"/>
      <c r="U44" s="23"/>
      <c r="V44" s="78"/>
      <c r="W44" s="78"/>
      <c r="X44" s="78"/>
      <c r="Y44" s="78"/>
      <c r="Z44" s="78"/>
      <c r="AA44" s="78"/>
      <c r="AB44" s="78"/>
      <c r="AC44" s="78"/>
      <c r="AD44" s="285" t="b">
        <f t="shared" si="41"/>
        <v>1</v>
      </c>
      <c r="AE44" s="285" t="b">
        <f t="shared" si="42"/>
        <v>0</v>
      </c>
      <c r="AF44" s="299"/>
      <c r="AG44" s="285" t="b">
        <f t="shared" si="43"/>
        <v>1</v>
      </c>
      <c r="AH44" s="285" t="b">
        <f t="shared" si="44"/>
        <v>0</v>
      </c>
      <c r="AI44" s="299"/>
      <c r="AJ44" s="285" t="b">
        <f t="shared" si="45"/>
        <v>1</v>
      </c>
      <c r="AK44" s="285" t="b">
        <f t="shared" si="46"/>
        <v>0</v>
      </c>
      <c r="AL44" s="299"/>
      <c r="AM44" s="285" t="b">
        <f t="shared" ref="AM44:AN44" si="64">ISBLANK(T44)</f>
        <v>1</v>
      </c>
      <c r="AN44" s="285" t="b">
        <f t="shared" si="64"/>
        <v>1</v>
      </c>
      <c r="AO44" s="78"/>
      <c r="AP44" s="78"/>
      <c r="AQ44" s="301">
        <f t="shared" si="48"/>
        <v>0.25714285714285712</v>
      </c>
      <c r="AR44" s="300"/>
      <c r="AS44" s="289">
        <f t="shared" si="38"/>
        <v>0.25714285714285712</v>
      </c>
      <c r="AT44" s="78"/>
      <c r="AU44" s="78"/>
      <c r="AV44" s="78"/>
      <c r="AW44" s="78"/>
      <c r="AX44" s="78"/>
      <c r="AY44" s="78"/>
      <c r="AZ44" s="78"/>
      <c r="BA44" s="78"/>
      <c r="BB44" s="78"/>
      <c r="BC44" s="78"/>
      <c r="BD44" s="78"/>
      <c r="BE44" s="78"/>
      <c r="BF44" s="78"/>
      <c r="BG44" s="78"/>
      <c r="BH44" s="78"/>
      <c r="BI44" s="78"/>
      <c r="BJ44" s="78"/>
      <c r="BK44" s="78"/>
      <c r="BL44" s="78"/>
      <c r="BM44" s="78"/>
    </row>
    <row r="45" spans="1:65" ht="15.75" customHeight="1">
      <c r="A45" s="137" t="s">
        <v>272</v>
      </c>
      <c r="B45" s="726" t="s">
        <v>157</v>
      </c>
      <c r="C45" s="727">
        <v>4</v>
      </c>
      <c r="D45" s="728"/>
      <c r="E45" s="140"/>
      <c r="F45" s="141"/>
      <c r="G45" s="142">
        <v>5</v>
      </c>
      <c r="H45" s="57">
        <f t="shared" ref="H45:H46" si="65">G45*30</f>
        <v>150</v>
      </c>
      <c r="I45" s="21">
        <f>J45+K45+L45</f>
        <v>54</v>
      </c>
      <c r="J45" s="22">
        <v>36</v>
      </c>
      <c r="K45" s="22"/>
      <c r="L45" s="22">
        <v>18</v>
      </c>
      <c r="M45" s="23">
        <f t="shared" ref="M45:M46" si="66">H45-I45</f>
        <v>96</v>
      </c>
      <c r="N45" s="25"/>
      <c r="O45" s="23"/>
      <c r="P45" s="21"/>
      <c r="Q45" s="23">
        <v>3</v>
      </c>
      <c r="R45" s="21"/>
      <c r="S45" s="23"/>
      <c r="T45" s="25"/>
      <c r="U45" s="23"/>
      <c r="V45" s="78"/>
      <c r="W45" s="78"/>
      <c r="X45" s="78"/>
      <c r="Y45" s="78"/>
      <c r="Z45" s="78"/>
      <c r="AA45" s="78" t="s">
        <v>259</v>
      </c>
      <c r="AB45" s="78"/>
      <c r="AC45" s="78"/>
      <c r="AD45" s="285" t="b">
        <f t="shared" si="41"/>
        <v>1</v>
      </c>
      <c r="AE45" s="285" t="b">
        <f t="shared" si="42"/>
        <v>0</v>
      </c>
      <c r="AF45" s="299"/>
      <c r="AG45" s="285" t="b">
        <f t="shared" si="43"/>
        <v>1</v>
      </c>
      <c r="AH45" s="285" t="b">
        <f t="shared" si="44"/>
        <v>0</v>
      </c>
      <c r="AI45" s="299"/>
      <c r="AJ45" s="285" t="b">
        <f t="shared" si="45"/>
        <v>1</v>
      </c>
      <c r="AK45" s="285" t="b">
        <f t="shared" si="46"/>
        <v>0</v>
      </c>
      <c r="AL45" s="299"/>
      <c r="AM45" s="285" t="b">
        <f t="shared" ref="AM45:AN45" si="67">ISBLANK(T45)</f>
        <v>1</v>
      </c>
      <c r="AN45" s="285" t="b">
        <f t="shared" si="67"/>
        <v>1</v>
      </c>
      <c r="AO45" s="78"/>
      <c r="AP45" s="78"/>
      <c r="AQ45" s="301">
        <f t="shared" si="48"/>
        <v>0.36</v>
      </c>
      <c r="AR45" s="300"/>
      <c r="AS45" s="289">
        <f t="shared" si="38"/>
        <v>0.36</v>
      </c>
      <c r="AT45" s="78"/>
      <c r="AU45" s="78"/>
      <c r="AV45" s="78"/>
      <c r="AW45" s="78"/>
      <c r="AX45" s="78"/>
      <c r="AY45" s="78"/>
      <c r="AZ45" s="78"/>
      <c r="BA45" s="78"/>
      <c r="BB45" s="78"/>
      <c r="BC45" s="78"/>
      <c r="BD45" s="78"/>
      <c r="BE45" s="78"/>
      <c r="BF45" s="78"/>
      <c r="BG45" s="78"/>
      <c r="BH45" s="78"/>
      <c r="BI45" s="78"/>
      <c r="BJ45" s="78"/>
      <c r="BK45" s="78"/>
      <c r="BL45" s="78"/>
      <c r="BM45" s="78"/>
    </row>
    <row r="46" spans="1:65" ht="15.75" customHeight="1">
      <c r="A46" s="137" t="s">
        <v>273</v>
      </c>
      <c r="B46" s="726" t="s">
        <v>160</v>
      </c>
      <c r="C46" s="727"/>
      <c r="D46" s="729"/>
      <c r="E46" s="144"/>
      <c r="F46" s="141" t="s">
        <v>151</v>
      </c>
      <c r="G46" s="142">
        <v>2</v>
      </c>
      <c r="H46" s="57">
        <f t="shared" si="65"/>
        <v>60</v>
      </c>
      <c r="I46" s="21"/>
      <c r="J46" s="22"/>
      <c r="K46" s="22"/>
      <c r="L46" s="22"/>
      <c r="M46" s="23">
        <f t="shared" si="66"/>
        <v>60</v>
      </c>
      <c r="N46" s="25"/>
      <c r="O46" s="23"/>
      <c r="P46" s="21"/>
      <c r="Q46" s="145"/>
      <c r="R46" s="21" t="s">
        <v>270</v>
      </c>
      <c r="S46" s="23"/>
      <c r="T46" s="25"/>
      <c r="U46" s="23"/>
      <c r="V46" s="78"/>
      <c r="W46" s="78"/>
      <c r="X46" s="78"/>
      <c r="Y46" s="78"/>
      <c r="Z46" s="78"/>
      <c r="AA46" s="78" t="s">
        <v>259</v>
      </c>
      <c r="AB46" s="78"/>
      <c r="AC46" s="78"/>
      <c r="AD46" s="285" t="b">
        <f t="shared" si="41"/>
        <v>1</v>
      </c>
      <c r="AE46" s="285" t="b">
        <f t="shared" si="42"/>
        <v>0</v>
      </c>
      <c r="AF46" s="299"/>
      <c r="AG46" s="285" t="b">
        <f t="shared" si="43"/>
        <v>1</v>
      </c>
      <c r="AH46" s="285" t="b">
        <f t="shared" si="44"/>
        <v>0</v>
      </c>
      <c r="AI46" s="299"/>
      <c r="AJ46" s="285" t="b">
        <f t="shared" si="45"/>
        <v>0</v>
      </c>
      <c r="AK46" s="285" t="b">
        <f t="shared" si="46"/>
        <v>0</v>
      </c>
      <c r="AL46" s="299"/>
      <c r="AM46" s="285" t="b">
        <f t="shared" ref="AM46:AN46" si="68">ISBLANK(T46)</f>
        <v>1</v>
      </c>
      <c r="AN46" s="285" t="b">
        <f t="shared" si="68"/>
        <v>1</v>
      </c>
      <c r="AO46" s="78"/>
      <c r="AP46" s="78"/>
      <c r="AQ46" s="301">
        <f t="shared" si="48"/>
        <v>0</v>
      </c>
      <c r="AR46" s="300"/>
      <c r="AS46" s="289">
        <f t="shared" si="38"/>
        <v>0</v>
      </c>
      <c r="AT46" s="78"/>
      <c r="AU46" s="78"/>
      <c r="AV46" s="78"/>
      <c r="AW46" s="78"/>
      <c r="AX46" s="78"/>
      <c r="AY46" s="78"/>
      <c r="AZ46" s="78"/>
      <c r="BA46" s="78"/>
      <c r="BB46" s="78"/>
      <c r="BC46" s="78"/>
      <c r="BD46" s="78"/>
      <c r="BE46" s="78"/>
      <c r="BF46" s="78"/>
      <c r="BG46" s="78"/>
      <c r="BH46" s="78"/>
      <c r="BI46" s="78"/>
      <c r="BJ46" s="78"/>
      <c r="BK46" s="78"/>
      <c r="BL46" s="78"/>
      <c r="BM46" s="78"/>
    </row>
    <row r="47" spans="1:65" ht="15.75" customHeight="1">
      <c r="A47" s="130" t="s">
        <v>152</v>
      </c>
      <c r="B47" s="720" t="s">
        <v>162</v>
      </c>
      <c r="C47" s="721"/>
      <c r="D47" s="722"/>
      <c r="E47" s="54"/>
      <c r="F47" s="90"/>
      <c r="G47" s="85">
        <f t="shared" ref="G47:M47" si="69">G48+G49</f>
        <v>7</v>
      </c>
      <c r="H47" s="133">
        <f t="shared" si="69"/>
        <v>210</v>
      </c>
      <c r="I47" s="134">
        <f t="shared" si="69"/>
        <v>54</v>
      </c>
      <c r="J47" s="135">
        <f t="shared" si="69"/>
        <v>27</v>
      </c>
      <c r="K47" s="135">
        <f t="shared" si="69"/>
        <v>0</v>
      </c>
      <c r="L47" s="135">
        <f t="shared" si="69"/>
        <v>27</v>
      </c>
      <c r="M47" s="136">
        <f t="shared" si="69"/>
        <v>156</v>
      </c>
      <c r="N47" s="25"/>
      <c r="O47" s="61"/>
      <c r="P47" s="21"/>
      <c r="Q47" s="23"/>
      <c r="R47" s="21"/>
      <c r="S47" s="23"/>
      <c r="T47" s="21"/>
      <c r="U47" s="23"/>
      <c r="V47" s="78"/>
      <c r="W47" s="78"/>
      <c r="X47" s="78"/>
      <c r="Y47" s="78"/>
      <c r="Z47" s="78"/>
      <c r="AA47" s="78"/>
      <c r="AB47" s="78"/>
      <c r="AC47" s="78"/>
      <c r="AD47" s="285" t="b">
        <f t="shared" si="41"/>
        <v>1</v>
      </c>
      <c r="AE47" s="285" t="b">
        <f t="shared" si="42"/>
        <v>0</v>
      </c>
      <c r="AF47" s="299"/>
      <c r="AG47" s="285" t="b">
        <f t="shared" si="43"/>
        <v>1</v>
      </c>
      <c r="AH47" s="285" t="b">
        <f t="shared" si="44"/>
        <v>0</v>
      </c>
      <c r="AI47" s="299"/>
      <c r="AJ47" s="285" t="b">
        <f t="shared" si="45"/>
        <v>1</v>
      </c>
      <c r="AK47" s="285" t="b">
        <f t="shared" si="46"/>
        <v>0</v>
      </c>
      <c r="AL47" s="299"/>
      <c r="AM47" s="285" t="b">
        <f t="shared" ref="AM47:AN47" si="70">ISBLANK(T47)</f>
        <v>1</v>
      </c>
      <c r="AN47" s="285" t="b">
        <f t="shared" si="70"/>
        <v>1</v>
      </c>
      <c r="AO47" s="78"/>
      <c r="AP47" s="78"/>
      <c r="AQ47" s="301">
        <f t="shared" si="48"/>
        <v>0.25714285714285712</v>
      </c>
      <c r="AR47" s="300"/>
      <c r="AS47" s="289">
        <f t="shared" si="38"/>
        <v>0.25714285714285712</v>
      </c>
      <c r="AT47" s="78"/>
      <c r="AU47" s="78"/>
      <c r="AV47" s="78"/>
      <c r="AW47" s="78"/>
      <c r="AX47" s="78"/>
      <c r="AY47" s="78"/>
      <c r="AZ47" s="78"/>
      <c r="BA47" s="78"/>
      <c r="BB47" s="78"/>
      <c r="BC47" s="78"/>
      <c r="BD47" s="78"/>
      <c r="BE47" s="78"/>
      <c r="BF47" s="78"/>
      <c r="BG47" s="78"/>
      <c r="BH47" s="78"/>
      <c r="BI47" s="78"/>
      <c r="BJ47" s="78"/>
      <c r="BK47" s="78"/>
      <c r="BL47" s="78"/>
      <c r="BM47" s="78"/>
    </row>
    <row r="48" spans="1:65" ht="15.75" customHeight="1">
      <c r="A48" s="137" t="s">
        <v>274</v>
      </c>
      <c r="B48" s="726" t="s">
        <v>162</v>
      </c>
      <c r="C48" s="727">
        <v>6</v>
      </c>
      <c r="D48" s="728"/>
      <c r="E48" s="140"/>
      <c r="F48" s="141"/>
      <c r="G48" s="142">
        <v>5</v>
      </c>
      <c r="H48" s="57">
        <f t="shared" ref="H48:H57" si="71">G48*30</f>
        <v>150</v>
      </c>
      <c r="I48" s="21">
        <f t="shared" ref="I48:I57" si="72">J48+K48+L48</f>
        <v>54</v>
      </c>
      <c r="J48" s="22">
        <v>27</v>
      </c>
      <c r="K48" s="22"/>
      <c r="L48" s="22">
        <v>27</v>
      </c>
      <c r="M48" s="23">
        <f t="shared" ref="M48:M57" si="73">H48-I48</f>
        <v>96</v>
      </c>
      <c r="N48" s="25"/>
      <c r="O48" s="23"/>
      <c r="P48" s="21"/>
      <c r="Q48" s="23"/>
      <c r="R48" s="21"/>
      <c r="S48" s="23">
        <v>3</v>
      </c>
      <c r="T48" s="25"/>
      <c r="U48" s="23"/>
      <c r="V48" s="78"/>
      <c r="W48" s="78"/>
      <c r="X48" s="78"/>
      <c r="Y48" s="78"/>
      <c r="Z48" s="78"/>
      <c r="AA48" s="78" t="s">
        <v>259</v>
      </c>
      <c r="AB48" s="78"/>
      <c r="AC48" s="78"/>
      <c r="AD48" s="285" t="b">
        <f t="shared" si="41"/>
        <v>1</v>
      </c>
      <c r="AE48" s="285" t="b">
        <f t="shared" si="42"/>
        <v>0</v>
      </c>
      <c r="AF48" s="299"/>
      <c r="AG48" s="285" t="b">
        <f t="shared" si="43"/>
        <v>1</v>
      </c>
      <c r="AH48" s="285" t="b">
        <f t="shared" si="44"/>
        <v>0</v>
      </c>
      <c r="AI48" s="299"/>
      <c r="AJ48" s="285" t="b">
        <f t="shared" si="45"/>
        <v>1</v>
      </c>
      <c r="AK48" s="285" t="b">
        <f t="shared" si="46"/>
        <v>0</v>
      </c>
      <c r="AL48" s="299"/>
      <c r="AM48" s="285" t="b">
        <f t="shared" ref="AM48:AN48" si="74">ISBLANK(T48)</f>
        <v>1</v>
      </c>
      <c r="AN48" s="285" t="b">
        <f t="shared" si="74"/>
        <v>1</v>
      </c>
      <c r="AO48" s="78"/>
      <c r="AP48" s="78"/>
      <c r="AQ48" s="301">
        <f t="shared" si="48"/>
        <v>0.36</v>
      </c>
      <c r="AR48" s="300"/>
      <c r="AS48" s="289">
        <f t="shared" si="38"/>
        <v>0.36</v>
      </c>
      <c r="AT48" s="78"/>
      <c r="AU48" s="78"/>
      <c r="AV48" s="78"/>
      <c r="AW48" s="78"/>
      <c r="AX48" s="78"/>
      <c r="AY48" s="78"/>
      <c r="AZ48" s="78"/>
      <c r="BA48" s="78"/>
      <c r="BB48" s="78"/>
      <c r="BC48" s="78"/>
      <c r="BD48" s="78"/>
      <c r="BE48" s="78"/>
      <c r="BF48" s="78"/>
      <c r="BG48" s="78"/>
      <c r="BH48" s="78"/>
      <c r="BI48" s="78"/>
      <c r="BJ48" s="78"/>
      <c r="BK48" s="78"/>
      <c r="BL48" s="78"/>
      <c r="BM48" s="78"/>
    </row>
    <row r="49" spans="1:65" ht="15.75" customHeight="1">
      <c r="A49" s="137" t="s">
        <v>275</v>
      </c>
      <c r="B49" s="726" t="s">
        <v>165</v>
      </c>
      <c r="C49" s="727"/>
      <c r="D49" s="729"/>
      <c r="E49" s="144"/>
      <c r="F49" s="141" t="s">
        <v>125</v>
      </c>
      <c r="G49" s="142">
        <v>2</v>
      </c>
      <c r="H49" s="57">
        <f t="shared" si="71"/>
        <v>60</v>
      </c>
      <c r="I49" s="21">
        <f t="shared" si="72"/>
        <v>0</v>
      </c>
      <c r="J49" s="22"/>
      <c r="K49" s="22"/>
      <c r="L49" s="22"/>
      <c r="M49" s="23">
        <f t="shared" si="73"/>
        <v>60</v>
      </c>
      <c r="N49" s="25"/>
      <c r="O49" s="23"/>
      <c r="P49" s="21"/>
      <c r="Q49" s="145"/>
      <c r="R49" s="21"/>
      <c r="S49" s="23"/>
      <c r="T49" s="25" t="s">
        <v>270</v>
      </c>
      <c r="U49" s="23"/>
      <c r="V49" s="78"/>
      <c r="W49" s="78"/>
      <c r="X49" s="78"/>
      <c r="Y49" s="78"/>
      <c r="Z49" s="78"/>
      <c r="AA49" s="78" t="s">
        <v>259</v>
      </c>
      <c r="AB49" s="78"/>
      <c r="AC49" s="78"/>
      <c r="AD49" s="285" t="b">
        <f t="shared" si="41"/>
        <v>1</v>
      </c>
      <c r="AE49" s="285" t="b">
        <f t="shared" si="42"/>
        <v>0</v>
      </c>
      <c r="AF49" s="299"/>
      <c r="AG49" s="285" t="b">
        <f t="shared" si="43"/>
        <v>1</v>
      </c>
      <c r="AH49" s="285" t="b">
        <f t="shared" si="44"/>
        <v>0</v>
      </c>
      <c r="AI49" s="299"/>
      <c r="AJ49" s="285" t="b">
        <f t="shared" si="45"/>
        <v>1</v>
      </c>
      <c r="AK49" s="285" t="b">
        <f t="shared" si="46"/>
        <v>0</v>
      </c>
      <c r="AL49" s="299"/>
      <c r="AM49" s="285" t="b">
        <f t="shared" ref="AM49:AN49" si="75">ISBLANK(T49)</f>
        <v>0</v>
      </c>
      <c r="AN49" s="285" t="b">
        <f t="shared" si="75"/>
        <v>1</v>
      </c>
      <c r="AO49" s="78"/>
      <c r="AP49" s="78"/>
      <c r="AQ49" s="301">
        <f t="shared" si="48"/>
        <v>0</v>
      </c>
      <c r="AR49" s="300"/>
      <c r="AS49" s="289">
        <f t="shared" si="38"/>
        <v>0</v>
      </c>
      <c r="AT49" s="78"/>
      <c r="AU49" s="78"/>
      <c r="AV49" s="78"/>
      <c r="AW49" s="78"/>
      <c r="AX49" s="78"/>
      <c r="AY49" s="78"/>
      <c r="AZ49" s="78"/>
      <c r="BA49" s="78"/>
      <c r="BB49" s="78"/>
      <c r="BC49" s="78"/>
      <c r="BD49" s="78"/>
      <c r="BE49" s="78"/>
      <c r="BF49" s="78"/>
      <c r="BG49" s="78"/>
      <c r="BH49" s="78"/>
      <c r="BI49" s="78"/>
      <c r="BJ49" s="78"/>
      <c r="BK49" s="78"/>
      <c r="BL49" s="78"/>
      <c r="BM49" s="78"/>
    </row>
    <row r="50" spans="1:65" ht="15.75" customHeight="1">
      <c r="A50" s="146" t="s">
        <v>154</v>
      </c>
      <c r="B50" s="723" t="s">
        <v>169</v>
      </c>
      <c r="C50" s="724">
        <v>7</v>
      </c>
      <c r="D50" s="722"/>
      <c r="E50" s="53"/>
      <c r="F50" s="87"/>
      <c r="G50" s="95">
        <v>6</v>
      </c>
      <c r="H50" s="86">
        <f t="shared" si="71"/>
        <v>180</v>
      </c>
      <c r="I50" s="52">
        <f t="shared" si="72"/>
        <v>75</v>
      </c>
      <c r="J50" s="53">
        <v>30</v>
      </c>
      <c r="K50" s="53"/>
      <c r="L50" s="53">
        <v>45</v>
      </c>
      <c r="M50" s="87">
        <f t="shared" si="73"/>
        <v>105</v>
      </c>
      <c r="N50" s="25"/>
      <c r="O50" s="23"/>
      <c r="P50" s="21"/>
      <c r="Q50" s="23"/>
      <c r="R50" s="21"/>
      <c r="S50" s="23"/>
      <c r="T50" s="21">
        <v>5</v>
      </c>
      <c r="U50" s="23"/>
      <c r="V50" s="78"/>
      <c r="W50" s="78"/>
      <c r="X50" s="78"/>
      <c r="Y50" s="78"/>
      <c r="Z50" s="78"/>
      <c r="AA50" s="78" t="s">
        <v>259</v>
      </c>
      <c r="AB50" s="78"/>
      <c r="AC50" s="78"/>
      <c r="AD50" s="285" t="b">
        <f t="shared" si="41"/>
        <v>1</v>
      </c>
      <c r="AE50" s="285" t="b">
        <f t="shared" si="42"/>
        <v>0</v>
      </c>
      <c r="AF50" s="299"/>
      <c r="AG50" s="285" t="b">
        <f t="shared" si="43"/>
        <v>1</v>
      </c>
      <c r="AH50" s="285" t="b">
        <f t="shared" si="44"/>
        <v>0</v>
      </c>
      <c r="AI50" s="299"/>
      <c r="AJ50" s="285" t="b">
        <f t="shared" si="45"/>
        <v>1</v>
      </c>
      <c r="AK50" s="285" t="b">
        <f t="shared" si="46"/>
        <v>0</v>
      </c>
      <c r="AL50" s="299"/>
      <c r="AM50" s="285" t="b">
        <f t="shared" ref="AM50:AN50" si="76">ISBLANK(T50)</f>
        <v>0</v>
      </c>
      <c r="AN50" s="285" t="b">
        <f t="shared" si="76"/>
        <v>1</v>
      </c>
      <c r="AO50" s="78"/>
      <c r="AP50" s="78"/>
      <c r="AQ50" s="301">
        <f t="shared" si="48"/>
        <v>0.41666666666666669</v>
      </c>
      <c r="AR50" s="300"/>
      <c r="AS50" s="289">
        <f t="shared" si="38"/>
        <v>0.41666666666666669</v>
      </c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  <c r="BM50" s="78"/>
    </row>
    <row r="51" spans="1:65" ht="15.75" customHeight="1" thickBot="1">
      <c r="A51" s="146" t="s">
        <v>156</v>
      </c>
      <c r="B51" s="723" t="s">
        <v>171</v>
      </c>
      <c r="C51" s="724">
        <v>8</v>
      </c>
      <c r="D51" s="722"/>
      <c r="E51" s="53"/>
      <c r="F51" s="87"/>
      <c r="G51" s="95">
        <v>4</v>
      </c>
      <c r="H51" s="86">
        <f t="shared" si="71"/>
        <v>120</v>
      </c>
      <c r="I51" s="111">
        <f t="shared" si="72"/>
        <v>52</v>
      </c>
      <c r="J51" s="107">
        <v>26</v>
      </c>
      <c r="K51" s="107"/>
      <c r="L51" s="107">
        <v>26</v>
      </c>
      <c r="M51" s="108">
        <f t="shared" si="73"/>
        <v>68</v>
      </c>
      <c r="N51" s="25"/>
      <c r="O51" s="23"/>
      <c r="P51" s="21"/>
      <c r="Q51" s="23"/>
      <c r="R51" s="21"/>
      <c r="S51" s="23"/>
      <c r="T51" s="21"/>
      <c r="U51" s="23">
        <v>4</v>
      </c>
      <c r="V51" s="78"/>
      <c r="W51" s="78"/>
      <c r="X51" s="78"/>
      <c r="Y51" s="78"/>
      <c r="Z51" s="78"/>
      <c r="AA51" s="78" t="s">
        <v>259</v>
      </c>
      <c r="AB51" s="78"/>
      <c r="AC51" s="78"/>
      <c r="AD51" s="285" t="b">
        <f t="shared" si="41"/>
        <v>1</v>
      </c>
      <c r="AE51" s="285" t="b">
        <f t="shared" si="42"/>
        <v>0</v>
      </c>
      <c r="AF51" s="299"/>
      <c r="AG51" s="285" t="b">
        <f t="shared" si="43"/>
        <v>1</v>
      </c>
      <c r="AH51" s="285" t="b">
        <f t="shared" si="44"/>
        <v>0</v>
      </c>
      <c r="AI51" s="299"/>
      <c r="AJ51" s="285" t="b">
        <f t="shared" si="45"/>
        <v>1</v>
      </c>
      <c r="AK51" s="285" t="b">
        <f t="shared" si="46"/>
        <v>0</v>
      </c>
      <c r="AL51" s="299"/>
      <c r="AM51" s="285" t="b">
        <f t="shared" ref="AM51:AN51" si="77">ISBLANK(T51)</f>
        <v>1</v>
      </c>
      <c r="AN51" s="285" t="b">
        <f t="shared" si="77"/>
        <v>0</v>
      </c>
      <c r="AO51" s="78"/>
      <c r="AP51" s="78"/>
      <c r="AQ51" s="301">
        <f t="shared" si="48"/>
        <v>0.43333333333333335</v>
      </c>
      <c r="AR51" s="300"/>
      <c r="AS51" s="289">
        <f t="shared" si="38"/>
        <v>0.43333333333333335</v>
      </c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78"/>
      <c r="BG51" s="78"/>
      <c r="BH51" s="78"/>
      <c r="BI51" s="78"/>
      <c r="BJ51" s="78"/>
      <c r="BK51" s="78"/>
      <c r="BL51" s="78"/>
      <c r="BM51" s="78"/>
    </row>
    <row r="52" spans="1:65" ht="15.75" customHeight="1" thickBot="1">
      <c r="A52" s="146" t="s">
        <v>161</v>
      </c>
      <c r="B52" s="732" t="s">
        <v>129</v>
      </c>
      <c r="C52" s="724">
        <v>3</v>
      </c>
      <c r="D52" s="722"/>
      <c r="E52" s="53"/>
      <c r="F52" s="87"/>
      <c r="G52" s="95">
        <v>5</v>
      </c>
      <c r="H52" s="86">
        <f t="shared" si="71"/>
        <v>150</v>
      </c>
      <c r="I52" s="111">
        <f t="shared" si="72"/>
        <v>60</v>
      </c>
      <c r="J52" s="107">
        <v>30</v>
      </c>
      <c r="K52" s="107"/>
      <c r="L52" s="107">
        <v>30</v>
      </c>
      <c r="M52" s="108">
        <f t="shared" si="73"/>
        <v>90</v>
      </c>
      <c r="N52" s="25"/>
      <c r="O52" s="23"/>
      <c r="P52" s="21">
        <v>4</v>
      </c>
      <c r="Q52" s="23"/>
      <c r="R52" s="21"/>
      <c r="S52" s="23"/>
      <c r="T52" s="21"/>
      <c r="U52" s="23"/>
      <c r="V52" s="78"/>
      <c r="W52" s="78"/>
      <c r="X52" s="78"/>
      <c r="Y52" s="78"/>
      <c r="Z52" s="78"/>
      <c r="AA52" s="78" t="s">
        <v>259</v>
      </c>
      <c r="AB52" s="78"/>
      <c r="AC52" s="78"/>
      <c r="AD52" s="285" t="b">
        <f t="shared" si="41"/>
        <v>1</v>
      </c>
      <c r="AE52" s="285" t="b">
        <f t="shared" si="42"/>
        <v>0</v>
      </c>
      <c r="AF52" s="299"/>
      <c r="AG52" s="285" t="b">
        <f t="shared" si="43"/>
        <v>0</v>
      </c>
      <c r="AH52" s="285" t="b">
        <f t="shared" si="44"/>
        <v>0</v>
      </c>
      <c r="AI52" s="299"/>
      <c r="AJ52" s="285" t="b">
        <f t="shared" si="45"/>
        <v>1</v>
      </c>
      <c r="AK52" s="285" t="b">
        <f t="shared" si="46"/>
        <v>0</v>
      </c>
      <c r="AL52" s="299"/>
      <c r="AM52" s="285" t="b">
        <f t="shared" ref="AM52:AN52" si="78">ISBLANK(T52)</f>
        <v>1</v>
      </c>
      <c r="AN52" s="285" t="b">
        <f t="shared" si="78"/>
        <v>1</v>
      </c>
      <c r="AO52" s="78"/>
      <c r="AP52" s="78"/>
      <c r="AQ52" s="301">
        <f t="shared" si="48"/>
        <v>0.4</v>
      </c>
      <c r="AR52" s="300"/>
      <c r="AS52" s="289">
        <f t="shared" si="38"/>
        <v>0.4</v>
      </c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  <c r="BF52" s="78"/>
      <c r="BG52" s="78"/>
      <c r="BH52" s="78"/>
      <c r="BI52" s="78"/>
      <c r="BJ52" s="78"/>
      <c r="BK52" s="78"/>
      <c r="BL52" s="78"/>
      <c r="BM52" s="78"/>
    </row>
    <row r="53" spans="1:65" ht="15.75" customHeight="1" thickBot="1">
      <c r="A53" s="146" t="s">
        <v>166</v>
      </c>
      <c r="B53" s="723" t="s">
        <v>228</v>
      </c>
      <c r="C53" s="724">
        <v>6</v>
      </c>
      <c r="D53" s="722"/>
      <c r="E53" s="53"/>
      <c r="F53" s="87"/>
      <c r="G53" s="95">
        <v>3</v>
      </c>
      <c r="H53" s="86">
        <f t="shared" si="71"/>
        <v>90</v>
      </c>
      <c r="I53" s="111">
        <f t="shared" si="72"/>
        <v>36</v>
      </c>
      <c r="J53" s="107">
        <v>18</v>
      </c>
      <c r="K53" s="107"/>
      <c r="L53" s="107">
        <v>18</v>
      </c>
      <c r="M53" s="108">
        <f t="shared" si="73"/>
        <v>54</v>
      </c>
      <c r="N53" s="25"/>
      <c r="O53" s="23"/>
      <c r="P53" s="21"/>
      <c r="Q53" s="23"/>
      <c r="R53" s="21"/>
      <c r="S53" s="23">
        <v>2</v>
      </c>
      <c r="T53" s="21"/>
      <c r="U53" s="23"/>
      <c r="V53" s="78"/>
      <c r="W53" s="78"/>
      <c r="X53" s="78"/>
      <c r="Y53" s="78"/>
      <c r="Z53" s="78"/>
      <c r="AA53" s="78" t="s">
        <v>259</v>
      </c>
      <c r="AB53" s="78"/>
      <c r="AC53" s="78"/>
      <c r="AD53" s="285" t="b">
        <f t="shared" si="41"/>
        <v>1</v>
      </c>
      <c r="AE53" s="285" t="b">
        <f t="shared" si="42"/>
        <v>0</v>
      </c>
      <c r="AF53" s="299"/>
      <c r="AG53" s="285" t="b">
        <f t="shared" si="43"/>
        <v>1</v>
      </c>
      <c r="AH53" s="285" t="b">
        <f t="shared" si="44"/>
        <v>0</v>
      </c>
      <c r="AI53" s="299"/>
      <c r="AJ53" s="285" t="b">
        <f t="shared" si="45"/>
        <v>1</v>
      </c>
      <c r="AK53" s="285" t="b">
        <f t="shared" si="46"/>
        <v>0</v>
      </c>
      <c r="AL53" s="299"/>
      <c r="AM53" s="285" t="b">
        <f t="shared" ref="AM53:AN53" si="79">ISBLANK(T53)</f>
        <v>1</v>
      </c>
      <c r="AN53" s="285" t="b">
        <f t="shared" si="79"/>
        <v>1</v>
      </c>
      <c r="AO53" s="78"/>
      <c r="AP53" s="78"/>
      <c r="AQ53" s="301">
        <f t="shared" si="48"/>
        <v>0.4</v>
      </c>
      <c r="AR53" s="300"/>
      <c r="AS53" s="289">
        <f t="shared" si="38"/>
        <v>0.4</v>
      </c>
      <c r="AT53" s="78"/>
      <c r="AU53" s="78"/>
      <c r="AV53" s="78"/>
      <c r="AW53" s="78"/>
      <c r="AX53" s="78"/>
      <c r="AY53" s="78"/>
      <c r="AZ53" s="78"/>
      <c r="BA53" s="78"/>
      <c r="BB53" s="78"/>
      <c r="BC53" s="78"/>
      <c r="BD53" s="78"/>
      <c r="BE53" s="78"/>
      <c r="BF53" s="78"/>
      <c r="BG53" s="78"/>
      <c r="BH53" s="78"/>
      <c r="BI53" s="78"/>
      <c r="BJ53" s="78"/>
      <c r="BK53" s="78"/>
      <c r="BL53" s="78"/>
      <c r="BM53" s="78"/>
    </row>
    <row r="54" spans="1:65" ht="15.75" customHeight="1" thickBot="1">
      <c r="A54" s="146" t="s">
        <v>276</v>
      </c>
      <c r="B54" s="723" t="s">
        <v>223</v>
      </c>
      <c r="C54" s="724"/>
      <c r="D54" s="722">
        <v>4</v>
      </c>
      <c r="E54" s="53"/>
      <c r="F54" s="87"/>
      <c r="G54" s="95">
        <v>3</v>
      </c>
      <c r="H54" s="86">
        <f t="shared" si="71"/>
        <v>90</v>
      </c>
      <c r="I54" s="111">
        <f t="shared" si="72"/>
        <v>36</v>
      </c>
      <c r="J54" s="107">
        <v>18</v>
      </c>
      <c r="K54" s="107"/>
      <c r="L54" s="107">
        <v>18</v>
      </c>
      <c r="M54" s="108">
        <f t="shared" si="73"/>
        <v>54</v>
      </c>
      <c r="N54" s="25"/>
      <c r="O54" s="23"/>
      <c r="P54" s="21"/>
      <c r="Q54" s="23">
        <v>2</v>
      </c>
      <c r="R54" s="21"/>
      <c r="S54" s="23"/>
      <c r="T54" s="21"/>
      <c r="U54" s="23"/>
      <c r="V54" s="78"/>
      <c r="W54" s="78"/>
      <c r="X54" s="78"/>
      <c r="Y54" s="78"/>
      <c r="Z54" s="78"/>
      <c r="AA54" s="78" t="s">
        <v>259</v>
      </c>
      <c r="AB54" s="78"/>
      <c r="AC54" s="78"/>
      <c r="AD54" s="285" t="b">
        <f t="shared" si="41"/>
        <v>1</v>
      </c>
      <c r="AE54" s="285" t="b">
        <f t="shared" si="42"/>
        <v>0</v>
      </c>
      <c r="AF54" s="299"/>
      <c r="AG54" s="285" t="b">
        <f t="shared" si="43"/>
        <v>1</v>
      </c>
      <c r="AH54" s="285" t="b">
        <f t="shared" si="44"/>
        <v>0</v>
      </c>
      <c r="AI54" s="299"/>
      <c r="AJ54" s="285" t="b">
        <f t="shared" si="45"/>
        <v>1</v>
      </c>
      <c r="AK54" s="285" t="b">
        <f t="shared" si="46"/>
        <v>0</v>
      </c>
      <c r="AL54" s="299"/>
      <c r="AM54" s="285" t="b">
        <f t="shared" ref="AM54:AN54" si="80">ISBLANK(T54)</f>
        <v>1</v>
      </c>
      <c r="AN54" s="285" t="b">
        <f t="shared" si="80"/>
        <v>1</v>
      </c>
      <c r="AO54" s="78"/>
      <c r="AP54" s="78"/>
      <c r="AQ54" s="301">
        <f t="shared" si="48"/>
        <v>0.4</v>
      </c>
      <c r="AR54" s="300"/>
      <c r="AS54" s="289">
        <f t="shared" si="38"/>
        <v>0.4</v>
      </c>
      <c r="AT54" s="78"/>
      <c r="AU54" s="78"/>
      <c r="AV54" s="78"/>
      <c r="AW54" s="78"/>
      <c r="AX54" s="78"/>
      <c r="AY54" s="78"/>
      <c r="AZ54" s="78"/>
      <c r="BA54" s="78"/>
      <c r="BB54" s="78"/>
      <c r="BC54" s="78"/>
      <c r="BD54" s="78"/>
      <c r="BE54" s="78"/>
      <c r="BF54" s="78"/>
      <c r="BG54" s="78"/>
      <c r="BH54" s="78"/>
      <c r="BI54" s="78"/>
      <c r="BJ54" s="78"/>
      <c r="BK54" s="78"/>
      <c r="BL54" s="78"/>
      <c r="BM54" s="78"/>
    </row>
    <row r="55" spans="1:65" ht="15.75" customHeight="1" thickBot="1">
      <c r="A55" s="146" t="s">
        <v>170</v>
      </c>
      <c r="B55" s="723" t="s">
        <v>497</v>
      </c>
      <c r="C55" s="724">
        <v>6</v>
      </c>
      <c r="D55" s="722"/>
      <c r="E55" s="53"/>
      <c r="F55" s="87"/>
      <c r="G55" s="95">
        <v>4</v>
      </c>
      <c r="H55" s="86">
        <f t="shared" si="71"/>
        <v>120</v>
      </c>
      <c r="I55" s="111">
        <f t="shared" si="72"/>
        <v>54</v>
      </c>
      <c r="J55" s="107">
        <v>18</v>
      </c>
      <c r="K55" s="107"/>
      <c r="L55" s="107">
        <v>36</v>
      </c>
      <c r="M55" s="108">
        <f t="shared" si="73"/>
        <v>66</v>
      </c>
      <c r="N55" s="25"/>
      <c r="O55" s="23"/>
      <c r="P55" s="21"/>
      <c r="Q55" s="23"/>
      <c r="R55" s="21"/>
      <c r="S55" s="23">
        <v>3</v>
      </c>
      <c r="T55" s="21"/>
      <c r="U55" s="23"/>
      <c r="V55" s="78"/>
      <c r="W55" s="78"/>
      <c r="X55" s="78"/>
      <c r="Y55" s="78"/>
      <c r="Z55" s="78"/>
      <c r="AA55" s="78" t="s">
        <v>259</v>
      </c>
      <c r="AB55" s="78"/>
      <c r="AC55" s="78"/>
      <c r="AD55" s="285" t="b">
        <f t="shared" si="41"/>
        <v>1</v>
      </c>
      <c r="AE55" s="285" t="b">
        <f t="shared" si="42"/>
        <v>0</v>
      </c>
      <c r="AF55" s="299"/>
      <c r="AG55" s="285" t="b">
        <f t="shared" si="43"/>
        <v>1</v>
      </c>
      <c r="AH55" s="285" t="b">
        <f t="shared" si="44"/>
        <v>0</v>
      </c>
      <c r="AI55" s="299"/>
      <c r="AJ55" s="285" t="b">
        <f t="shared" si="45"/>
        <v>1</v>
      </c>
      <c r="AK55" s="285" t="b">
        <f t="shared" si="46"/>
        <v>0</v>
      </c>
      <c r="AL55" s="299"/>
      <c r="AM55" s="285" t="b">
        <f t="shared" ref="AM55:AN55" si="81">ISBLANK(T55)</f>
        <v>1</v>
      </c>
      <c r="AN55" s="285" t="b">
        <f t="shared" si="81"/>
        <v>1</v>
      </c>
      <c r="AO55" s="78"/>
      <c r="AP55" s="78"/>
      <c r="AQ55" s="301">
        <f t="shared" si="48"/>
        <v>0.45</v>
      </c>
      <c r="AR55" s="300"/>
      <c r="AS55" s="289">
        <f t="shared" si="38"/>
        <v>0.45</v>
      </c>
      <c r="AT55" s="78"/>
      <c r="AU55" s="78"/>
      <c r="AV55" s="78"/>
      <c r="AW55" s="78"/>
      <c r="AX55" s="78"/>
      <c r="AY55" s="78"/>
      <c r="AZ55" s="78"/>
      <c r="BA55" s="78"/>
      <c r="BB55" s="78"/>
      <c r="BC55" s="78"/>
      <c r="BD55" s="78"/>
      <c r="BE55" s="78"/>
      <c r="BF55" s="78"/>
      <c r="BG55" s="78"/>
      <c r="BH55" s="78"/>
      <c r="BI55" s="78"/>
      <c r="BJ55" s="78"/>
      <c r="BK55" s="78"/>
      <c r="BL55" s="78"/>
      <c r="BM55" s="78"/>
    </row>
    <row r="56" spans="1:65" ht="15.75" customHeight="1" thickBot="1">
      <c r="A56" s="130" t="s">
        <v>278</v>
      </c>
      <c r="B56" s="735" t="s">
        <v>222</v>
      </c>
      <c r="C56" s="724"/>
      <c r="D56" s="722">
        <v>7</v>
      </c>
      <c r="E56" s="53"/>
      <c r="F56" s="87"/>
      <c r="G56" s="95">
        <v>5</v>
      </c>
      <c r="H56" s="86">
        <f t="shared" si="71"/>
        <v>150</v>
      </c>
      <c r="I56" s="111">
        <f t="shared" si="72"/>
        <v>60</v>
      </c>
      <c r="J56" s="107">
        <v>30</v>
      </c>
      <c r="K56" s="107"/>
      <c r="L56" s="107">
        <v>30</v>
      </c>
      <c r="M56" s="108">
        <f t="shared" si="73"/>
        <v>90</v>
      </c>
      <c r="N56" s="25"/>
      <c r="O56" s="307"/>
      <c r="P56" s="308"/>
      <c r="Q56" s="307"/>
      <c r="R56" s="308"/>
      <c r="S56" s="307"/>
      <c r="T56" s="21">
        <v>4</v>
      </c>
      <c r="U56" s="23"/>
      <c r="V56" s="78"/>
      <c r="W56" s="78"/>
      <c r="X56" s="78"/>
      <c r="Y56" s="78"/>
      <c r="Z56" s="78"/>
      <c r="AA56" s="78"/>
      <c r="AB56" s="78"/>
      <c r="AC56" s="78"/>
      <c r="AD56" s="285" t="b">
        <f t="shared" si="41"/>
        <v>1</v>
      </c>
      <c r="AE56" s="285" t="b">
        <f t="shared" si="42"/>
        <v>0</v>
      </c>
      <c r="AF56" s="299"/>
      <c r="AG56" s="285" t="b">
        <f t="shared" si="43"/>
        <v>1</v>
      </c>
      <c r="AH56" s="285" t="b">
        <f t="shared" si="44"/>
        <v>0</v>
      </c>
      <c r="AI56" s="299"/>
      <c r="AJ56" s="285" t="b">
        <f t="shared" si="45"/>
        <v>1</v>
      </c>
      <c r="AK56" s="285" t="b">
        <f t="shared" si="46"/>
        <v>0</v>
      </c>
      <c r="AL56" s="299"/>
      <c r="AM56" s="285" t="b">
        <f t="shared" ref="AM56:AN56" si="82">ISBLANK(T56)</f>
        <v>0</v>
      </c>
      <c r="AN56" s="285" t="b">
        <f t="shared" si="82"/>
        <v>1</v>
      </c>
      <c r="AO56" s="78"/>
      <c r="AP56" s="78"/>
      <c r="AQ56" s="301">
        <f t="shared" si="48"/>
        <v>0.4</v>
      </c>
      <c r="AR56" s="300"/>
      <c r="AS56" s="289">
        <f t="shared" si="38"/>
        <v>0.4</v>
      </c>
      <c r="AT56" s="78"/>
      <c r="AU56" s="78"/>
      <c r="AV56" s="78"/>
      <c r="AW56" s="78"/>
      <c r="AX56" s="78"/>
      <c r="AY56" s="78"/>
      <c r="AZ56" s="78"/>
      <c r="BA56" s="78"/>
      <c r="BB56" s="78"/>
      <c r="BC56" s="78"/>
      <c r="BD56" s="78"/>
      <c r="BE56" s="78"/>
      <c r="BF56" s="78"/>
      <c r="BG56" s="78"/>
      <c r="BH56" s="78"/>
      <c r="BI56" s="78"/>
      <c r="BJ56" s="78"/>
      <c r="BK56" s="78"/>
      <c r="BL56" s="78"/>
      <c r="BM56" s="78"/>
    </row>
    <row r="57" spans="1:65" ht="15.75" customHeight="1">
      <c r="A57" s="716" t="s">
        <v>279</v>
      </c>
      <c r="B57" s="736" t="s">
        <v>229</v>
      </c>
      <c r="C57" s="733">
        <v>7</v>
      </c>
      <c r="D57" s="734"/>
      <c r="E57" s="806"/>
      <c r="F57" s="807"/>
      <c r="G57" s="808">
        <v>5</v>
      </c>
      <c r="H57" s="809">
        <f t="shared" si="71"/>
        <v>150</v>
      </c>
      <c r="I57" s="810">
        <f t="shared" si="72"/>
        <v>60</v>
      </c>
      <c r="J57" s="806">
        <v>30</v>
      </c>
      <c r="K57" s="806"/>
      <c r="L57" s="806">
        <v>30</v>
      </c>
      <c r="M57" s="807">
        <f t="shared" si="73"/>
        <v>90</v>
      </c>
      <c r="N57" s="101"/>
      <c r="O57" s="755"/>
      <c r="P57" s="811"/>
      <c r="Q57" s="755"/>
      <c r="R57" s="811"/>
      <c r="S57" s="755"/>
      <c r="T57" s="811">
        <v>4</v>
      </c>
      <c r="U57" s="755"/>
      <c r="V57" s="78"/>
      <c r="W57" s="78"/>
      <c r="X57" s="78"/>
      <c r="Y57" s="78"/>
      <c r="Z57" s="78"/>
      <c r="AA57" s="78"/>
      <c r="AB57" s="78"/>
      <c r="AC57" s="78"/>
      <c r="AD57" s="285" t="b">
        <f t="shared" si="41"/>
        <v>1</v>
      </c>
      <c r="AE57" s="285" t="b">
        <f t="shared" si="42"/>
        <v>0</v>
      </c>
      <c r="AF57" s="299"/>
      <c r="AG57" s="285" t="b">
        <f t="shared" si="43"/>
        <v>1</v>
      </c>
      <c r="AH57" s="285" t="b">
        <f t="shared" si="44"/>
        <v>0</v>
      </c>
      <c r="AI57" s="299"/>
      <c r="AJ57" s="285" t="b">
        <f t="shared" si="45"/>
        <v>1</v>
      </c>
      <c r="AK57" s="285" t="b">
        <f t="shared" si="46"/>
        <v>0</v>
      </c>
      <c r="AL57" s="299"/>
      <c r="AM57" s="285" t="b">
        <f t="shared" ref="AM57:AN57" si="83">ISBLANK(T57)</f>
        <v>0</v>
      </c>
      <c r="AN57" s="285" t="b">
        <f t="shared" si="83"/>
        <v>1</v>
      </c>
      <c r="AO57" s="78"/>
      <c r="AP57" s="78"/>
      <c r="AQ57" s="301">
        <f t="shared" si="48"/>
        <v>0.4</v>
      </c>
      <c r="AR57" s="300"/>
      <c r="AS57" s="289">
        <f t="shared" si="38"/>
        <v>0.4</v>
      </c>
      <c r="AT57" s="78"/>
      <c r="AU57" s="78"/>
      <c r="AV57" s="78"/>
      <c r="AW57" s="78"/>
      <c r="AX57" s="78"/>
      <c r="AY57" s="78"/>
      <c r="AZ57" s="78"/>
      <c r="BA57" s="78"/>
      <c r="BB57" s="78"/>
      <c r="BC57" s="78"/>
      <c r="BD57" s="78"/>
      <c r="BE57" s="78"/>
      <c r="BF57" s="78"/>
      <c r="BG57" s="78"/>
      <c r="BH57" s="78"/>
      <c r="BI57" s="78"/>
      <c r="BJ57" s="78"/>
      <c r="BK57" s="78"/>
      <c r="BL57" s="78"/>
      <c r="BM57" s="78"/>
    </row>
    <row r="58" spans="1:65" ht="15.75" customHeight="1" thickBot="1">
      <c r="A58" s="715" t="s">
        <v>498</v>
      </c>
      <c r="B58" s="738" t="s">
        <v>209</v>
      </c>
      <c r="C58" s="739"/>
      <c r="D58" s="740">
        <v>2</v>
      </c>
      <c r="E58" s="757"/>
      <c r="F58" s="757"/>
      <c r="G58" s="812">
        <v>3</v>
      </c>
      <c r="H58" s="757">
        <f t="shared" ref="H58" si="84">G58*30</f>
        <v>90</v>
      </c>
      <c r="I58" s="757">
        <f t="shared" ref="I58" si="85">J58+K58+L58</f>
        <v>36</v>
      </c>
      <c r="J58" s="757">
        <v>18</v>
      </c>
      <c r="K58" s="757"/>
      <c r="L58" s="757">
        <v>18</v>
      </c>
      <c r="M58" s="757">
        <f t="shared" ref="M58" si="86">H58-I58</f>
        <v>54</v>
      </c>
      <c r="N58" s="747"/>
      <c r="O58" s="747">
        <v>2</v>
      </c>
      <c r="P58" s="747"/>
      <c r="Q58" s="747"/>
      <c r="R58" s="747"/>
      <c r="S58" s="747"/>
      <c r="T58" s="747"/>
      <c r="U58" s="747"/>
      <c r="V58" s="78"/>
      <c r="W58" s="78"/>
      <c r="X58" s="78"/>
      <c r="Y58" s="78"/>
      <c r="Z58" s="78"/>
      <c r="AA58" s="78"/>
      <c r="AB58" s="78"/>
      <c r="AC58" s="78"/>
      <c r="AD58" s="285"/>
      <c r="AE58" s="285"/>
      <c r="AF58" s="299"/>
      <c r="AG58" s="285"/>
      <c r="AH58" s="285"/>
      <c r="AI58" s="299"/>
      <c r="AJ58" s="285"/>
      <c r="AK58" s="285"/>
      <c r="AL58" s="299"/>
      <c r="AM58" s="285"/>
      <c r="AN58" s="285"/>
      <c r="AO58" s="78"/>
      <c r="AP58" s="78"/>
      <c r="AQ58" s="301"/>
      <c r="AR58" s="300"/>
      <c r="AS58" s="289"/>
      <c r="AT58" s="78"/>
      <c r="AU58" s="78"/>
      <c r="AV58" s="78"/>
      <c r="AW58" s="78"/>
      <c r="AX58" s="78"/>
      <c r="AY58" s="78"/>
      <c r="AZ58" s="78"/>
      <c r="BA58" s="78"/>
      <c r="BB58" s="78"/>
      <c r="BC58" s="78"/>
      <c r="BD58" s="78"/>
      <c r="BE58" s="78"/>
      <c r="BF58" s="78"/>
      <c r="BG58" s="78"/>
      <c r="BH58" s="78"/>
      <c r="BI58" s="78"/>
      <c r="BJ58" s="78"/>
      <c r="BK58" s="78"/>
      <c r="BL58" s="78"/>
      <c r="BM58" s="78"/>
    </row>
    <row r="59" spans="1:65" ht="15.75" customHeight="1" thickBot="1">
      <c r="A59" s="949" t="s">
        <v>172</v>
      </c>
      <c r="B59" s="950"/>
      <c r="C59" s="950"/>
      <c r="D59" s="950"/>
      <c r="E59" s="950"/>
      <c r="F59" s="950"/>
      <c r="G59" s="813">
        <f>SUM(G34:G57)-G40-G41-G45-G46-G48-G49+G58</f>
        <v>90</v>
      </c>
      <c r="H59" s="813">
        <f>SUM(H34:H57)-H40-H41-H45-H46-H48-H49+H58</f>
        <v>2700</v>
      </c>
      <c r="I59" s="813">
        <f t="shared" ref="I59:M59" si="87">SUM(I34:I57)-I40-I41-I45-I46-I48-I49+I58</f>
        <v>1000</v>
      </c>
      <c r="J59" s="813">
        <f t="shared" si="87"/>
        <v>485</v>
      </c>
      <c r="K59" s="813">
        <f t="shared" si="87"/>
        <v>0</v>
      </c>
      <c r="L59" s="813">
        <f t="shared" si="87"/>
        <v>515</v>
      </c>
      <c r="M59" s="813">
        <f t="shared" si="87"/>
        <v>1700</v>
      </c>
      <c r="N59" s="814">
        <f>SUM(N34:N58)</f>
        <v>0</v>
      </c>
      <c r="O59" s="814">
        <f t="shared" ref="O59:U59" si="88">SUM(O34:O58)</f>
        <v>6</v>
      </c>
      <c r="P59" s="814">
        <f t="shared" si="88"/>
        <v>10</v>
      </c>
      <c r="Q59" s="814">
        <f t="shared" si="88"/>
        <v>7</v>
      </c>
      <c r="R59" s="814">
        <f t="shared" si="88"/>
        <v>16</v>
      </c>
      <c r="S59" s="814">
        <f t="shared" si="88"/>
        <v>8</v>
      </c>
      <c r="T59" s="814">
        <f t="shared" si="88"/>
        <v>13</v>
      </c>
      <c r="U59" s="814">
        <f t="shared" si="88"/>
        <v>4</v>
      </c>
      <c r="V59" s="149">
        <f t="shared" ref="V59:Z59" si="89">SUM(V34:V51)</f>
        <v>0</v>
      </c>
      <c r="W59" s="148">
        <f t="shared" si="89"/>
        <v>0</v>
      </c>
      <c r="X59" s="148">
        <f t="shared" si="89"/>
        <v>0</v>
      </c>
      <c r="Y59" s="148">
        <f t="shared" si="89"/>
        <v>0</v>
      </c>
      <c r="Z59" s="148">
        <f t="shared" si="89"/>
        <v>0</v>
      </c>
      <c r="AA59" s="27">
        <f>30*G59</f>
        <v>2700</v>
      </c>
      <c r="AB59" s="78"/>
      <c r="AC59" s="78"/>
      <c r="AD59" s="309">
        <f t="shared" ref="AD59:AN59" si="90">SUMIF(AD34:AD57,FALSE,$G34:$G57)</f>
        <v>0</v>
      </c>
      <c r="AE59" s="309">
        <f t="shared" si="90"/>
        <v>108</v>
      </c>
      <c r="AF59" s="309">
        <f t="shared" si="90"/>
        <v>0</v>
      </c>
      <c r="AG59" s="309">
        <f t="shared" si="90"/>
        <v>12</v>
      </c>
      <c r="AH59" s="309">
        <f t="shared" si="90"/>
        <v>108</v>
      </c>
      <c r="AI59" s="309">
        <f t="shared" si="90"/>
        <v>0</v>
      </c>
      <c r="AJ59" s="309">
        <f t="shared" si="90"/>
        <v>22</v>
      </c>
      <c r="AK59" s="309">
        <f t="shared" si="90"/>
        <v>108</v>
      </c>
      <c r="AL59" s="309">
        <f t="shared" si="90"/>
        <v>0</v>
      </c>
      <c r="AM59" s="309">
        <f t="shared" si="90"/>
        <v>18</v>
      </c>
      <c r="AN59" s="309">
        <f t="shared" si="90"/>
        <v>4</v>
      </c>
      <c r="AO59" s="302">
        <f>SUM(AD59:AN59)</f>
        <v>380</v>
      </c>
      <c r="AP59" s="78"/>
      <c r="AQ59" s="300"/>
      <c r="AR59" s="300"/>
      <c r="AS59" s="289">
        <f t="shared" si="38"/>
        <v>0.37037037037037035</v>
      </c>
      <c r="AT59" s="78"/>
      <c r="AU59" s="78"/>
      <c r="AV59" s="78"/>
      <c r="AW59" s="78"/>
      <c r="AX59" s="78"/>
      <c r="AY59" s="78"/>
      <c r="AZ59" s="78"/>
      <c r="BA59" s="78"/>
      <c r="BB59" s="78"/>
      <c r="BC59" s="78"/>
      <c r="BD59" s="78"/>
      <c r="BE59" s="78"/>
      <c r="BF59" s="78"/>
      <c r="BG59" s="78"/>
      <c r="BH59" s="78"/>
      <c r="BI59" s="78"/>
      <c r="BJ59" s="78"/>
      <c r="BK59" s="78"/>
      <c r="BL59" s="78"/>
      <c r="BM59" s="78"/>
    </row>
    <row r="60" spans="1:65" ht="15.75" customHeight="1" thickBot="1">
      <c r="A60" s="951" t="s">
        <v>173</v>
      </c>
      <c r="B60" s="952"/>
      <c r="C60" s="952"/>
      <c r="D60" s="952"/>
      <c r="E60" s="952"/>
      <c r="F60" s="952"/>
      <c r="G60" s="952"/>
      <c r="H60" s="952"/>
      <c r="I60" s="952"/>
      <c r="J60" s="952"/>
      <c r="K60" s="952"/>
      <c r="L60" s="952"/>
      <c r="M60" s="952"/>
      <c r="N60" s="952"/>
      <c r="O60" s="952"/>
      <c r="P60" s="952"/>
      <c r="Q60" s="952"/>
      <c r="R60" s="952"/>
      <c r="S60" s="952"/>
      <c r="T60" s="952"/>
      <c r="U60" s="953"/>
      <c r="V60" s="78"/>
      <c r="W60" s="78"/>
      <c r="X60" s="78"/>
      <c r="Y60" s="78"/>
      <c r="Z60" s="78"/>
      <c r="AA60" s="78"/>
      <c r="AB60" s="78" t="s">
        <v>281</v>
      </c>
      <c r="AC60" s="78"/>
      <c r="AD60" s="299"/>
      <c r="AE60" s="299"/>
      <c r="AF60" s="299"/>
      <c r="AG60" s="299"/>
      <c r="AH60" s="299"/>
      <c r="AI60" s="299"/>
      <c r="AJ60" s="299"/>
      <c r="AK60" s="299"/>
      <c r="AL60" s="299"/>
      <c r="AM60" s="299"/>
      <c r="AN60" s="299"/>
      <c r="AO60" s="78"/>
      <c r="AP60" s="78"/>
      <c r="AQ60" s="300"/>
      <c r="AR60" s="300"/>
      <c r="AS60" s="289" t="e">
        <f t="shared" si="38"/>
        <v>#DIV/0!</v>
      </c>
      <c r="AT60" s="78"/>
      <c r="AU60" s="78"/>
      <c r="AV60" s="78"/>
      <c r="AW60" s="78"/>
      <c r="AX60" s="78"/>
      <c r="AY60" s="78"/>
      <c r="AZ60" s="78"/>
      <c r="BA60" s="78"/>
      <c r="BB60" s="78"/>
      <c r="BC60" s="78"/>
      <c r="BD60" s="78"/>
      <c r="BE60" s="78"/>
      <c r="BF60" s="78"/>
      <c r="BG60" s="78"/>
      <c r="BH60" s="78"/>
      <c r="BI60" s="78"/>
      <c r="BJ60" s="78"/>
      <c r="BK60" s="78"/>
      <c r="BL60" s="78"/>
      <c r="BM60" s="78"/>
    </row>
    <row r="61" spans="1:65" ht="15.75" customHeight="1" thickBot="1">
      <c r="A61" s="38" t="s">
        <v>283</v>
      </c>
      <c r="B61" s="170" t="s">
        <v>178</v>
      </c>
      <c r="C61" s="21"/>
      <c r="D61" s="22" t="s">
        <v>144</v>
      </c>
      <c r="E61" s="22"/>
      <c r="F61" s="171"/>
      <c r="G61" s="172">
        <v>6</v>
      </c>
      <c r="H61" s="164">
        <f t="shared" ref="H61:H62" si="91">G61*30</f>
        <v>180</v>
      </c>
      <c r="I61" s="52">
        <f t="shared" ref="I61:I62" si="92">J61+K61+L61</f>
        <v>0</v>
      </c>
      <c r="J61" s="53"/>
      <c r="K61" s="53"/>
      <c r="L61" s="53"/>
      <c r="M61" s="165">
        <f t="shared" ref="M61:M62" si="93">H61-I61</f>
        <v>180</v>
      </c>
      <c r="N61" s="166"/>
      <c r="O61" s="168"/>
      <c r="P61" s="169"/>
      <c r="Q61" s="168"/>
      <c r="R61" s="169"/>
      <c r="S61" s="168"/>
      <c r="T61" s="169"/>
      <c r="U61" s="168"/>
      <c r="V61" s="27"/>
      <c r="W61" s="27"/>
      <c r="X61" s="27"/>
      <c r="Y61" s="27"/>
      <c r="Z61" s="27"/>
      <c r="AA61" s="27"/>
      <c r="AB61" s="27" t="s">
        <v>73</v>
      </c>
      <c r="AC61" s="310">
        <f>G61</f>
        <v>6</v>
      </c>
      <c r="AD61" s="285"/>
      <c r="AE61" s="285"/>
      <c r="AF61" s="285"/>
      <c r="AG61" s="285"/>
      <c r="AH61" s="285"/>
      <c r="AI61" s="285"/>
      <c r="AJ61" s="285"/>
      <c r="AK61" s="285"/>
      <c r="AL61" s="285"/>
      <c r="AM61" s="285"/>
      <c r="AN61" s="285"/>
      <c r="AO61" s="27"/>
      <c r="AP61" s="27"/>
      <c r="AQ61" s="286"/>
      <c r="AR61" s="286"/>
      <c r="AS61" s="289">
        <f t="shared" si="38"/>
        <v>0</v>
      </c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</row>
    <row r="62" spans="1:65" ht="15.75" customHeight="1" thickBot="1">
      <c r="A62" s="38" t="s">
        <v>284</v>
      </c>
      <c r="B62" s="173" t="s">
        <v>180</v>
      </c>
      <c r="C62" s="104"/>
      <c r="D62" s="174" t="s">
        <v>181</v>
      </c>
      <c r="E62" s="174"/>
      <c r="F62" s="175"/>
      <c r="G62" s="176">
        <v>6</v>
      </c>
      <c r="H62" s="177">
        <f t="shared" si="91"/>
        <v>180</v>
      </c>
      <c r="I62" s="111">
        <f t="shared" si="92"/>
        <v>0</v>
      </c>
      <c r="J62" s="107"/>
      <c r="K62" s="107"/>
      <c r="L62" s="107"/>
      <c r="M62" s="178">
        <f t="shared" si="93"/>
        <v>180</v>
      </c>
      <c r="N62" s="179"/>
      <c r="O62" s="69"/>
      <c r="P62" s="181"/>
      <c r="Q62" s="69"/>
      <c r="R62" s="181"/>
      <c r="S62" s="69"/>
      <c r="T62" s="181"/>
      <c r="U62" s="69"/>
      <c r="V62" s="27"/>
      <c r="W62" s="27"/>
      <c r="X62" s="27"/>
      <c r="Y62" s="27"/>
      <c r="Z62" s="27"/>
      <c r="AA62" s="27"/>
      <c r="AB62" s="27" t="s">
        <v>74</v>
      </c>
      <c r="AC62" s="310">
        <f>G62+G65</f>
        <v>12</v>
      </c>
      <c r="AD62" s="285"/>
      <c r="AE62" s="285"/>
      <c r="AF62" s="285"/>
      <c r="AG62" s="285"/>
      <c r="AH62" s="285"/>
      <c r="AI62" s="285"/>
      <c r="AJ62" s="285"/>
      <c r="AK62" s="285"/>
      <c r="AL62" s="285"/>
      <c r="AM62" s="285"/>
      <c r="AN62" s="285"/>
      <c r="AO62" s="27"/>
      <c r="AP62" s="27"/>
      <c r="AQ62" s="286"/>
      <c r="AR62" s="286"/>
      <c r="AS62" s="289">
        <f t="shared" si="38"/>
        <v>0</v>
      </c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</row>
    <row r="63" spans="1:65" ht="15.75" customHeight="1" thickBot="1">
      <c r="A63" s="922" t="s">
        <v>182</v>
      </c>
      <c r="B63" s="896"/>
      <c r="C63" s="896"/>
      <c r="D63" s="896"/>
      <c r="E63" s="896"/>
      <c r="F63" s="897"/>
      <c r="G63" s="182">
        <f t="shared" ref="G63:U63" si="94">SUM(G61:G62)</f>
        <v>12</v>
      </c>
      <c r="H63" s="182">
        <f t="shared" si="94"/>
        <v>360</v>
      </c>
      <c r="I63" s="184">
        <f t="shared" si="94"/>
        <v>0</v>
      </c>
      <c r="J63" s="184">
        <f t="shared" si="94"/>
        <v>0</v>
      </c>
      <c r="K63" s="184">
        <f t="shared" si="94"/>
        <v>0</v>
      </c>
      <c r="L63" s="184">
        <f t="shared" si="94"/>
        <v>0</v>
      </c>
      <c r="M63" s="184">
        <f t="shared" si="94"/>
        <v>360</v>
      </c>
      <c r="N63" s="183">
        <f t="shared" si="94"/>
        <v>0</v>
      </c>
      <c r="O63" s="183">
        <f t="shared" si="94"/>
        <v>0</v>
      </c>
      <c r="P63" s="183">
        <f t="shared" si="94"/>
        <v>0</v>
      </c>
      <c r="Q63" s="183">
        <f t="shared" si="94"/>
        <v>0</v>
      </c>
      <c r="R63" s="183">
        <f t="shared" si="94"/>
        <v>0</v>
      </c>
      <c r="S63" s="183">
        <f t="shared" si="94"/>
        <v>0</v>
      </c>
      <c r="T63" s="183">
        <f t="shared" si="94"/>
        <v>0</v>
      </c>
      <c r="U63" s="183">
        <f t="shared" si="94"/>
        <v>0</v>
      </c>
      <c r="V63" s="27"/>
      <c r="W63" s="27"/>
      <c r="X63" s="27"/>
      <c r="Y63" s="27"/>
      <c r="Z63" s="27"/>
      <c r="AA63" s="27"/>
      <c r="AB63" s="27"/>
      <c r="AC63" s="310">
        <f>SUM(AC61:AC62)</f>
        <v>18</v>
      </c>
      <c r="AD63" s="285"/>
      <c r="AE63" s="285"/>
      <c r="AF63" s="285"/>
      <c r="AG63" s="285"/>
      <c r="AH63" s="285"/>
      <c r="AI63" s="285"/>
      <c r="AJ63" s="285"/>
      <c r="AK63" s="285"/>
      <c r="AL63" s="285"/>
      <c r="AM63" s="285"/>
      <c r="AN63" s="285"/>
      <c r="AO63" s="27"/>
      <c r="AP63" s="27"/>
      <c r="AQ63" s="286"/>
      <c r="AR63" s="286"/>
      <c r="AS63" s="289">
        <f t="shared" si="38"/>
        <v>0</v>
      </c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</row>
    <row r="64" spans="1:65" ht="15.75" customHeight="1" thickBot="1">
      <c r="A64" s="922" t="s">
        <v>286</v>
      </c>
      <c r="B64" s="896"/>
      <c r="C64" s="896"/>
      <c r="D64" s="896"/>
      <c r="E64" s="896"/>
      <c r="F64" s="896"/>
      <c r="G64" s="896"/>
      <c r="H64" s="896"/>
      <c r="I64" s="896"/>
      <c r="J64" s="896"/>
      <c r="K64" s="896"/>
      <c r="L64" s="896"/>
      <c r="M64" s="896"/>
      <c r="N64" s="896"/>
      <c r="O64" s="896"/>
      <c r="P64" s="896"/>
      <c r="Q64" s="896"/>
      <c r="R64" s="896"/>
      <c r="S64" s="896"/>
      <c r="T64" s="896"/>
      <c r="U64" s="897"/>
      <c r="V64" s="78"/>
      <c r="W64" s="78"/>
      <c r="X64" s="78"/>
      <c r="Y64" s="78"/>
      <c r="Z64" s="78"/>
      <c r="AA64" s="78"/>
      <c r="AB64" s="78"/>
      <c r="AC64" s="78"/>
      <c r="AD64" s="299"/>
      <c r="AE64" s="299"/>
      <c r="AF64" s="299"/>
      <c r="AG64" s="299"/>
      <c r="AH64" s="299"/>
      <c r="AI64" s="299"/>
      <c r="AJ64" s="299"/>
      <c r="AK64" s="299"/>
      <c r="AL64" s="299"/>
      <c r="AM64" s="299"/>
      <c r="AN64" s="299"/>
      <c r="AO64" s="78"/>
      <c r="AP64" s="78"/>
      <c r="AQ64" s="300"/>
      <c r="AR64" s="300"/>
      <c r="AS64" s="289" t="e">
        <f t="shared" si="38"/>
        <v>#DIV/0!</v>
      </c>
      <c r="AT64" s="78"/>
      <c r="AU64" s="78"/>
      <c r="AV64" s="78"/>
      <c r="AW64" s="78"/>
      <c r="AX64" s="78"/>
      <c r="AY64" s="78"/>
      <c r="AZ64" s="78"/>
      <c r="BA64" s="78"/>
      <c r="BB64" s="78"/>
      <c r="BC64" s="78"/>
      <c r="BD64" s="78"/>
      <c r="BE64" s="78"/>
      <c r="BF64" s="78"/>
      <c r="BG64" s="78"/>
      <c r="BH64" s="78"/>
      <c r="BI64" s="78"/>
      <c r="BJ64" s="78"/>
      <c r="BK64" s="78"/>
      <c r="BL64" s="78"/>
      <c r="BM64" s="78"/>
    </row>
    <row r="65" spans="1:65" ht="15.75" customHeight="1">
      <c r="A65" s="119" t="s">
        <v>287</v>
      </c>
      <c r="B65" s="185" t="s">
        <v>51</v>
      </c>
      <c r="C65" s="186">
        <v>8</v>
      </c>
      <c r="D65" s="187"/>
      <c r="E65" s="187"/>
      <c r="F65" s="188"/>
      <c r="G65" s="189">
        <v>6</v>
      </c>
      <c r="H65" s="190">
        <f>G65*30</f>
        <v>180</v>
      </c>
      <c r="I65" s="40">
        <f>J65+K65+L65</f>
        <v>0</v>
      </c>
      <c r="J65" s="191"/>
      <c r="K65" s="191"/>
      <c r="L65" s="191"/>
      <c r="M65" s="192">
        <f>H65-I65</f>
        <v>180</v>
      </c>
      <c r="N65" s="193"/>
      <c r="O65" s="195"/>
      <c r="P65" s="196"/>
      <c r="Q65" s="195"/>
      <c r="R65" s="196"/>
      <c r="S65" s="195"/>
      <c r="T65" s="196"/>
      <c r="U65" s="197"/>
      <c r="V65" s="27"/>
      <c r="W65" s="27"/>
      <c r="X65" s="27"/>
      <c r="Y65" s="27"/>
      <c r="Z65" s="27"/>
      <c r="AA65" s="27"/>
      <c r="AB65" s="27"/>
      <c r="AC65" s="27"/>
      <c r="AD65" s="285"/>
      <c r="AE65" s="285"/>
      <c r="AF65" s="285"/>
      <c r="AG65" s="285"/>
      <c r="AH65" s="285"/>
      <c r="AI65" s="285"/>
      <c r="AJ65" s="285"/>
      <c r="AK65" s="285"/>
      <c r="AL65" s="285"/>
      <c r="AM65" s="285"/>
      <c r="AN65" s="285"/>
      <c r="AO65" s="27"/>
      <c r="AP65" s="27"/>
      <c r="AQ65" s="286"/>
      <c r="AR65" s="286"/>
      <c r="AS65" s="289">
        <f t="shared" si="38"/>
        <v>0</v>
      </c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  <c r="BL65" s="27"/>
      <c r="BM65" s="27"/>
    </row>
    <row r="66" spans="1:65" ht="16.5" customHeight="1" thickBot="1">
      <c r="A66" s="920" t="s">
        <v>188</v>
      </c>
      <c r="B66" s="886"/>
      <c r="C66" s="886"/>
      <c r="D66" s="886"/>
      <c r="E66" s="886"/>
      <c r="F66" s="887"/>
      <c r="G66" s="212">
        <f t="shared" ref="G66:H66" si="95">SUM(G65)</f>
        <v>6</v>
      </c>
      <c r="H66" s="213">
        <f t="shared" si="95"/>
        <v>180</v>
      </c>
      <c r="I66" s="213">
        <f t="shared" ref="I66:L66" si="96">I65</f>
        <v>0</v>
      </c>
      <c r="J66" s="213">
        <f t="shared" si="96"/>
        <v>0</v>
      </c>
      <c r="K66" s="213">
        <f t="shared" si="96"/>
        <v>0</v>
      </c>
      <c r="L66" s="213">
        <f t="shared" si="96"/>
        <v>0</v>
      </c>
      <c r="M66" s="213">
        <f>SUM(M65)</f>
        <v>180</v>
      </c>
      <c r="N66" s="213">
        <f t="shared" ref="N66:U66" si="97">N65</f>
        <v>0</v>
      </c>
      <c r="O66" s="213">
        <f t="shared" si="97"/>
        <v>0</v>
      </c>
      <c r="P66" s="213">
        <f t="shared" si="97"/>
        <v>0</v>
      </c>
      <c r="Q66" s="213">
        <f t="shared" si="97"/>
        <v>0</v>
      </c>
      <c r="R66" s="213">
        <f t="shared" si="97"/>
        <v>0</v>
      </c>
      <c r="S66" s="213">
        <f t="shared" si="97"/>
        <v>0</v>
      </c>
      <c r="T66" s="213">
        <f t="shared" si="97"/>
        <v>0</v>
      </c>
      <c r="U66" s="213">
        <f t="shared" si="97"/>
        <v>0</v>
      </c>
      <c r="V66" s="27"/>
      <c r="W66" s="27"/>
      <c r="X66" s="27"/>
      <c r="Y66" s="27"/>
      <c r="Z66" s="27"/>
      <c r="AA66" s="27"/>
      <c r="AB66" s="27"/>
      <c r="AC66" s="27"/>
      <c r="AD66" s="285"/>
      <c r="AE66" s="285"/>
      <c r="AF66" s="285"/>
      <c r="AG66" s="285"/>
      <c r="AH66" s="285"/>
      <c r="AI66" s="285"/>
      <c r="AJ66" s="285"/>
      <c r="AK66" s="285"/>
      <c r="AL66" s="285"/>
      <c r="AM66" s="285"/>
      <c r="AN66" s="285"/>
      <c r="AO66" s="27"/>
      <c r="AP66" s="27"/>
      <c r="AQ66" s="286"/>
      <c r="AR66" s="286"/>
      <c r="AS66" s="289">
        <f t="shared" si="38"/>
        <v>0</v>
      </c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  <c r="BL66" s="27"/>
      <c r="BM66" s="27"/>
    </row>
    <row r="67" spans="1:65" ht="15.75" customHeight="1" thickBot="1">
      <c r="A67" s="921" t="s">
        <v>189</v>
      </c>
      <c r="B67" s="896"/>
      <c r="C67" s="896"/>
      <c r="D67" s="896"/>
      <c r="E67" s="896"/>
      <c r="F67" s="896"/>
      <c r="G67" s="214">
        <f>G66+G63+G59+G31</f>
        <v>176</v>
      </c>
      <c r="H67" s="215">
        <f t="shared" ref="H67" si="98">H66+H63+H59+H31</f>
        <v>5280</v>
      </c>
      <c r="I67" s="215">
        <f t="shared" ref="I67:T67" si="99">I59+I31+I63+I66</f>
        <v>1848</v>
      </c>
      <c r="J67" s="215">
        <f t="shared" si="99"/>
        <v>863</v>
      </c>
      <c r="K67" s="215">
        <f t="shared" si="99"/>
        <v>48</v>
      </c>
      <c r="L67" s="215">
        <f t="shared" si="99"/>
        <v>937</v>
      </c>
      <c r="M67" s="215">
        <f t="shared" si="99"/>
        <v>3312</v>
      </c>
      <c r="N67" s="215">
        <f t="shared" si="99"/>
        <v>24</v>
      </c>
      <c r="O67" s="215">
        <f t="shared" si="99"/>
        <v>22</v>
      </c>
      <c r="P67" s="215">
        <f t="shared" si="99"/>
        <v>18</v>
      </c>
      <c r="Q67" s="215">
        <f t="shared" si="99"/>
        <v>14</v>
      </c>
      <c r="R67" s="215">
        <f t="shared" si="99"/>
        <v>16</v>
      </c>
      <c r="S67" s="215">
        <f t="shared" si="99"/>
        <v>8</v>
      </c>
      <c r="T67" s="215">
        <f t="shared" si="99"/>
        <v>13</v>
      </c>
      <c r="U67" s="215">
        <f>U59+U31+U63+U66</f>
        <v>6</v>
      </c>
      <c r="V67" s="27">
        <f>30*G67</f>
        <v>5280</v>
      </c>
      <c r="W67" s="78"/>
      <c r="X67" s="78"/>
      <c r="Y67" s="78"/>
      <c r="Z67" s="78"/>
      <c r="AA67" s="78"/>
      <c r="AB67" s="78"/>
      <c r="AC67" s="78"/>
      <c r="AD67" s="299"/>
      <c r="AE67" s="299"/>
      <c r="AF67" s="299"/>
      <c r="AG67" s="299"/>
      <c r="AH67" s="299"/>
      <c r="AI67" s="299"/>
      <c r="AJ67" s="299"/>
      <c r="AK67" s="299"/>
      <c r="AL67" s="299"/>
      <c r="AM67" s="299"/>
      <c r="AN67" s="299"/>
      <c r="AO67" s="78"/>
      <c r="AP67" s="78"/>
      <c r="AQ67" s="300"/>
      <c r="AR67" s="300"/>
      <c r="AS67" s="289">
        <f t="shared" si="38"/>
        <v>0.35</v>
      </c>
      <c r="AT67" s="78"/>
      <c r="AU67" s="78"/>
      <c r="AV67" s="78"/>
      <c r="AW67" s="78"/>
      <c r="AX67" s="78"/>
      <c r="AY67" s="78"/>
      <c r="AZ67" s="78"/>
      <c r="BA67" s="78"/>
      <c r="BB67" s="78"/>
      <c r="BC67" s="78"/>
      <c r="BD67" s="78"/>
      <c r="BE67" s="78"/>
      <c r="BF67" s="78"/>
      <c r="BG67" s="78"/>
      <c r="BH67" s="78"/>
      <c r="BI67" s="78"/>
      <c r="BJ67" s="78"/>
      <c r="BK67" s="78"/>
      <c r="BL67" s="78"/>
      <c r="BM67" s="78"/>
    </row>
    <row r="68" spans="1:65" ht="15.75" customHeight="1">
      <c r="A68" s="919" t="s">
        <v>190</v>
      </c>
      <c r="B68" s="896"/>
      <c r="C68" s="896"/>
      <c r="D68" s="896"/>
      <c r="E68" s="896"/>
      <c r="F68" s="896"/>
      <c r="G68" s="896"/>
      <c r="H68" s="896"/>
      <c r="I68" s="896"/>
      <c r="J68" s="896"/>
      <c r="K68" s="896"/>
      <c r="L68" s="896"/>
      <c r="M68" s="896"/>
      <c r="N68" s="896"/>
      <c r="O68" s="896"/>
      <c r="P68" s="896"/>
      <c r="Q68" s="896"/>
      <c r="R68" s="896"/>
      <c r="S68" s="896"/>
      <c r="T68" s="896"/>
      <c r="U68" s="897"/>
      <c r="V68" s="78"/>
      <c r="W68" s="78"/>
      <c r="X68" s="78"/>
      <c r="Y68" s="78"/>
      <c r="Z68" s="78"/>
      <c r="AA68" s="78"/>
      <c r="AB68" s="78"/>
      <c r="AC68" s="78"/>
      <c r="AD68" s="299"/>
      <c r="AE68" s="299"/>
      <c r="AF68" s="299"/>
      <c r="AG68" s="299"/>
      <c r="AH68" s="299"/>
      <c r="AI68" s="299"/>
      <c r="AJ68" s="299"/>
      <c r="AK68" s="299"/>
      <c r="AL68" s="299"/>
      <c r="AM68" s="299"/>
      <c r="AN68" s="299"/>
      <c r="AO68" s="78"/>
      <c r="AP68" s="78"/>
      <c r="AQ68" s="300"/>
      <c r="AR68" s="300"/>
      <c r="AS68" s="289" t="e">
        <f t="shared" si="38"/>
        <v>#DIV/0!</v>
      </c>
      <c r="AT68" s="78"/>
      <c r="AU68" s="78"/>
      <c r="AV68" s="78"/>
      <c r="AW68" s="78"/>
      <c r="AX68" s="78"/>
      <c r="AY68" s="78"/>
      <c r="AZ68" s="78"/>
      <c r="BA68" s="78"/>
      <c r="BB68" s="78"/>
      <c r="BC68" s="78"/>
      <c r="BD68" s="78"/>
      <c r="BE68" s="78"/>
      <c r="BF68" s="78"/>
      <c r="BG68" s="78"/>
      <c r="BH68" s="78"/>
      <c r="BI68" s="78"/>
      <c r="BJ68" s="78"/>
      <c r="BK68" s="78"/>
      <c r="BL68" s="78"/>
      <c r="BM68" s="78"/>
    </row>
    <row r="69" spans="1:65" ht="15.75" customHeight="1" thickBot="1">
      <c r="A69" s="928" t="s">
        <v>191</v>
      </c>
      <c r="B69" s="929"/>
      <c r="C69" s="929"/>
      <c r="D69" s="929"/>
      <c r="E69" s="929"/>
      <c r="F69" s="929"/>
      <c r="G69" s="929"/>
      <c r="H69" s="929"/>
      <c r="I69" s="929"/>
      <c r="J69" s="929"/>
      <c r="K69" s="929"/>
      <c r="L69" s="929"/>
      <c r="M69" s="929"/>
      <c r="N69" s="929"/>
      <c r="O69" s="929"/>
      <c r="P69" s="929"/>
      <c r="Q69" s="929"/>
      <c r="R69" s="929"/>
      <c r="S69" s="929"/>
      <c r="T69" s="929"/>
      <c r="U69" s="930"/>
      <c r="V69" s="78"/>
      <c r="W69" s="78"/>
      <c r="X69" s="78"/>
      <c r="Y69" s="78"/>
      <c r="Z69" s="78"/>
      <c r="AA69" s="78"/>
      <c r="AB69" s="78"/>
      <c r="AC69" s="78"/>
      <c r="AD69" s="299"/>
      <c r="AE69" s="299"/>
      <c r="AF69" s="299"/>
      <c r="AG69" s="299"/>
      <c r="AH69" s="299"/>
      <c r="AI69" s="299"/>
      <c r="AJ69" s="299"/>
      <c r="AK69" s="299"/>
      <c r="AL69" s="299"/>
      <c r="AM69" s="299"/>
      <c r="AN69" s="299"/>
      <c r="AO69" s="78"/>
      <c r="AP69" s="78"/>
      <c r="AQ69" s="300"/>
      <c r="AR69" s="300"/>
      <c r="AS69" s="289" t="e">
        <f t="shared" si="38"/>
        <v>#DIV/0!</v>
      </c>
      <c r="AT69" s="78"/>
      <c r="AU69" s="78"/>
      <c r="AV69" s="78"/>
      <c r="AW69" s="78"/>
      <c r="AX69" s="78"/>
      <c r="AY69" s="78"/>
      <c r="AZ69" s="78"/>
      <c r="BA69" s="78"/>
      <c r="BB69" s="78"/>
      <c r="BC69" s="78"/>
      <c r="BD69" s="78"/>
      <c r="BE69" s="78"/>
      <c r="BF69" s="78"/>
      <c r="BG69" s="78"/>
      <c r="BH69" s="78"/>
      <c r="BI69" s="78"/>
      <c r="BJ69" s="78"/>
      <c r="BK69" s="78"/>
      <c r="BL69" s="78"/>
      <c r="BM69" s="78"/>
    </row>
    <row r="70" spans="1:65" ht="16.5" customHeight="1" thickBot="1">
      <c r="A70" s="944" t="s">
        <v>300</v>
      </c>
      <c r="B70" s="893"/>
      <c r="C70" s="311"/>
      <c r="D70" s="312">
        <v>3</v>
      </c>
      <c r="E70" s="312"/>
      <c r="F70" s="123"/>
      <c r="G70" s="313">
        <v>4</v>
      </c>
      <c r="H70" s="314">
        <f t="shared" ref="H70:H72" si="100">G70*30</f>
        <v>120</v>
      </c>
      <c r="I70" s="815">
        <v>45</v>
      </c>
      <c r="J70" s="229"/>
      <c r="K70" s="229"/>
      <c r="L70" s="229"/>
      <c r="M70" s="816">
        <f t="shared" ref="M70" si="101">H70-I70</f>
        <v>75</v>
      </c>
      <c r="N70" s="318"/>
      <c r="O70" s="123"/>
      <c r="P70" s="320">
        <v>3</v>
      </c>
      <c r="Q70" s="322"/>
      <c r="R70" s="320"/>
      <c r="S70" s="322"/>
      <c r="T70" s="320"/>
      <c r="U70" s="322"/>
      <c r="V70" s="323"/>
      <c r="W70" s="323"/>
      <c r="X70" s="323"/>
      <c r="Y70" s="323"/>
      <c r="Z70" s="323"/>
      <c r="AA70" s="323"/>
      <c r="AB70" s="91" t="s">
        <v>71</v>
      </c>
      <c r="AC70" s="324">
        <f>AD73+AE73</f>
        <v>4</v>
      </c>
      <c r="AD70" s="290" t="b">
        <f>ISBLANK(N70)</f>
        <v>1</v>
      </c>
      <c r="AE70" s="290" t="b">
        <f>ISBLANK(#REF!)</f>
        <v>0</v>
      </c>
      <c r="AF70" s="325"/>
      <c r="AG70" s="290" t="b">
        <f>ISBLANK(P70)</f>
        <v>0</v>
      </c>
      <c r="AH70" s="290" t="b">
        <f>ISBLANK(#REF!)</f>
        <v>0</v>
      </c>
      <c r="AI70" s="325"/>
      <c r="AJ70" s="290" t="b">
        <f>ISBLANK(R70)</f>
        <v>1</v>
      </c>
      <c r="AK70" s="290" t="b">
        <f>ISBLANK(#REF!)</f>
        <v>0</v>
      </c>
      <c r="AL70" s="325"/>
      <c r="AM70" s="290" t="b">
        <f t="shared" ref="AM70:AN70" si="102">ISBLANK(T70)</f>
        <v>1</v>
      </c>
      <c r="AN70" s="290" t="b">
        <f t="shared" si="102"/>
        <v>1</v>
      </c>
      <c r="AO70" s="323"/>
      <c r="AP70" s="323"/>
      <c r="AQ70" s="326"/>
      <c r="AR70" s="326"/>
      <c r="AS70" s="289">
        <f t="shared" si="38"/>
        <v>0.375</v>
      </c>
      <c r="AT70" s="323"/>
      <c r="AU70" s="323"/>
      <c r="AV70" s="323"/>
      <c r="AW70" s="323"/>
      <c r="AX70" s="323"/>
      <c r="AY70" s="323"/>
      <c r="AZ70" s="323"/>
      <c r="BA70" s="323"/>
      <c r="BB70" s="323"/>
      <c r="BC70" s="323"/>
      <c r="BD70" s="323"/>
      <c r="BE70" s="323"/>
      <c r="BF70" s="323"/>
      <c r="BG70" s="323"/>
      <c r="BH70" s="323"/>
      <c r="BI70" s="323"/>
      <c r="BJ70" s="323"/>
      <c r="BK70" s="323"/>
      <c r="BL70" s="323"/>
      <c r="BM70" s="323"/>
    </row>
    <row r="71" spans="1:65" ht="15.75" customHeight="1" thickBot="1">
      <c r="A71" s="944" t="s">
        <v>288</v>
      </c>
      <c r="B71" s="893"/>
      <c r="C71" s="311"/>
      <c r="D71" s="312">
        <v>4</v>
      </c>
      <c r="E71" s="312"/>
      <c r="F71" s="123"/>
      <c r="G71" s="313">
        <v>4</v>
      </c>
      <c r="H71" s="314">
        <f t="shared" si="100"/>
        <v>120</v>
      </c>
      <c r="I71" s="815">
        <v>54</v>
      </c>
      <c r="J71" s="229"/>
      <c r="K71" s="229"/>
      <c r="L71" s="229"/>
      <c r="M71" s="816">
        <f t="shared" ref="M71:M72" si="103">H71-I71</f>
        <v>66</v>
      </c>
      <c r="N71" s="318"/>
      <c r="O71" s="123"/>
      <c r="P71" s="320"/>
      <c r="Q71" s="322">
        <v>3</v>
      </c>
      <c r="R71" s="320"/>
      <c r="S71" s="322"/>
      <c r="T71" s="320"/>
      <c r="U71" s="322"/>
      <c r="V71" s="323"/>
      <c r="W71" s="323"/>
      <c r="X71" s="323"/>
      <c r="Y71" s="323"/>
      <c r="Z71" s="323"/>
      <c r="AA71" s="323"/>
      <c r="AB71" s="91" t="s">
        <v>72</v>
      </c>
      <c r="AC71" s="324">
        <f>AG73+AH73</f>
        <v>8</v>
      </c>
      <c r="AD71" s="290"/>
      <c r="AE71" s="290"/>
      <c r="AF71" s="325"/>
      <c r="AG71" s="290"/>
      <c r="AH71" s="290"/>
      <c r="AI71" s="325"/>
      <c r="AJ71" s="290"/>
      <c r="AK71" s="290"/>
      <c r="AL71" s="325"/>
      <c r="AM71" s="290"/>
      <c r="AN71" s="290"/>
      <c r="AO71" s="323"/>
      <c r="AP71" s="323"/>
      <c r="AQ71" s="326"/>
      <c r="AR71" s="326"/>
      <c r="AS71" s="289">
        <f t="shared" si="38"/>
        <v>0.45</v>
      </c>
      <c r="AT71" s="323"/>
      <c r="AU71" s="323"/>
      <c r="AV71" s="323"/>
      <c r="AW71" s="323"/>
      <c r="AX71" s="323"/>
      <c r="AY71" s="323"/>
      <c r="AZ71" s="323"/>
      <c r="BA71" s="323"/>
      <c r="BB71" s="323"/>
      <c r="BC71" s="323"/>
      <c r="BD71" s="323"/>
      <c r="BE71" s="323"/>
      <c r="BF71" s="323"/>
      <c r="BG71" s="323"/>
      <c r="BH71" s="323"/>
      <c r="BI71" s="323"/>
      <c r="BJ71" s="323"/>
      <c r="BK71" s="323"/>
      <c r="BL71" s="323"/>
      <c r="BM71" s="323"/>
    </row>
    <row r="72" spans="1:65" ht="15.75" customHeight="1" thickBot="1">
      <c r="A72" s="944" t="s">
        <v>289</v>
      </c>
      <c r="B72" s="893"/>
      <c r="C72" s="311"/>
      <c r="D72" s="312">
        <v>5</v>
      </c>
      <c r="E72" s="312"/>
      <c r="F72" s="123"/>
      <c r="G72" s="313">
        <v>4</v>
      </c>
      <c r="H72" s="314">
        <f t="shared" si="100"/>
        <v>120</v>
      </c>
      <c r="I72" s="815">
        <v>45</v>
      </c>
      <c r="J72" s="229"/>
      <c r="K72" s="229"/>
      <c r="L72" s="229"/>
      <c r="M72" s="816">
        <f t="shared" si="103"/>
        <v>75</v>
      </c>
      <c r="N72" s="318"/>
      <c r="O72" s="123"/>
      <c r="P72" s="320"/>
      <c r="Q72" s="322"/>
      <c r="R72" s="320">
        <v>3</v>
      </c>
      <c r="S72" s="322"/>
      <c r="T72" s="320"/>
      <c r="U72" s="322"/>
      <c r="V72" s="323"/>
      <c r="W72" s="323"/>
      <c r="X72" s="323"/>
      <c r="Y72" s="323"/>
      <c r="Z72" s="323"/>
      <c r="AA72" s="323"/>
      <c r="AB72" s="91"/>
      <c r="AC72" s="324"/>
      <c r="AD72" s="290"/>
      <c r="AE72" s="290"/>
      <c r="AF72" s="325"/>
      <c r="AG72" s="290"/>
      <c r="AH72" s="290"/>
      <c r="AI72" s="325"/>
      <c r="AJ72" s="290"/>
      <c r="AK72" s="290"/>
      <c r="AL72" s="325"/>
      <c r="AM72" s="290"/>
      <c r="AN72" s="290"/>
      <c r="AO72" s="323"/>
      <c r="AP72" s="323"/>
      <c r="AQ72" s="326"/>
      <c r="AR72" s="326"/>
      <c r="AS72" s="289">
        <f t="shared" si="38"/>
        <v>0.375</v>
      </c>
      <c r="AT72" s="323"/>
      <c r="AU72" s="323"/>
      <c r="AV72" s="323"/>
      <c r="AW72" s="323"/>
      <c r="AX72" s="323"/>
      <c r="AY72" s="323"/>
      <c r="AZ72" s="323"/>
      <c r="BA72" s="323"/>
      <c r="BB72" s="323"/>
      <c r="BC72" s="323"/>
      <c r="BD72" s="323"/>
      <c r="BE72" s="323"/>
      <c r="BF72" s="323"/>
      <c r="BG72" s="323"/>
      <c r="BH72" s="323"/>
      <c r="BI72" s="323"/>
      <c r="BJ72" s="323"/>
      <c r="BK72" s="323"/>
      <c r="BL72" s="323"/>
      <c r="BM72" s="323"/>
    </row>
    <row r="73" spans="1:65" ht="15.75" customHeight="1" thickBot="1">
      <c r="A73" s="932" t="s">
        <v>210</v>
      </c>
      <c r="B73" s="886"/>
      <c r="C73" s="886"/>
      <c r="D73" s="886"/>
      <c r="E73" s="886"/>
      <c r="F73" s="887"/>
      <c r="G73" s="245">
        <f t="shared" ref="G73:U73" si="104">G70+G71+G72</f>
        <v>12</v>
      </c>
      <c r="H73" s="245">
        <f t="shared" si="104"/>
        <v>360</v>
      </c>
      <c r="I73" s="245">
        <f t="shared" si="104"/>
        <v>144</v>
      </c>
      <c r="J73" s="245">
        <f t="shared" si="104"/>
        <v>0</v>
      </c>
      <c r="K73" s="245">
        <f t="shared" si="104"/>
        <v>0</v>
      </c>
      <c r="L73" s="245">
        <f t="shared" si="104"/>
        <v>0</v>
      </c>
      <c r="M73" s="245">
        <f t="shared" si="104"/>
        <v>216</v>
      </c>
      <c r="N73" s="245">
        <f t="shared" si="104"/>
        <v>0</v>
      </c>
      <c r="O73" s="245">
        <f t="shared" si="104"/>
        <v>0</v>
      </c>
      <c r="P73" s="245">
        <f t="shared" si="104"/>
        <v>3</v>
      </c>
      <c r="Q73" s="245">
        <f t="shared" si="104"/>
        <v>3</v>
      </c>
      <c r="R73" s="245">
        <f t="shared" si="104"/>
        <v>3</v>
      </c>
      <c r="S73" s="245">
        <f t="shared" si="104"/>
        <v>0</v>
      </c>
      <c r="T73" s="245">
        <f t="shared" si="104"/>
        <v>0</v>
      </c>
      <c r="U73" s="245">
        <f t="shared" si="104"/>
        <v>0</v>
      </c>
      <c r="V73" s="247">
        <f>SUM(V70:V72)</f>
        <v>0</v>
      </c>
      <c r="W73" s="246">
        <f>SUM(W70:W72)</f>
        <v>0</v>
      </c>
      <c r="X73" s="246">
        <f>SUM(X70:X72)</f>
        <v>0</v>
      </c>
      <c r="Y73" s="246">
        <f>SUM(Y70:Y72)</f>
        <v>0</v>
      </c>
      <c r="Z73" s="246">
        <f>SUM(Z70:Z72)</f>
        <v>0</v>
      </c>
      <c r="AA73" s="78"/>
      <c r="AB73" s="78"/>
      <c r="AC73" s="78"/>
      <c r="AD73" s="309">
        <f t="shared" ref="AD73:AN73" si="105">SUMIF(AD70:AD72,FALSE,$G70:$G72)</f>
        <v>0</v>
      </c>
      <c r="AE73" s="309">
        <f t="shared" si="105"/>
        <v>4</v>
      </c>
      <c r="AF73" s="309">
        <f t="shared" si="105"/>
        <v>0</v>
      </c>
      <c r="AG73" s="309">
        <f t="shared" si="105"/>
        <v>4</v>
      </c>
      <c r="AH73" s="309">
        <f t="shared" si="105"/>
        <v>4</v>
      </c>
      <c r="AI73" s="309">
        <f t="shared" si="105"/>
        <v>0</v>
      </c>
      <c r="AJ73" s="309">
        <f t="shared" si="105"/>
        <v>0</v>
      </c>
      <c r="AK73" s="309">
        <f t="shared" si="105"/>
        <v>4</v>
      </c>
      <c r="AL73" s="309">
        <f t="shared" si="105"/>
        <v>0</v>
      </c>
      <c r="AM73" s="309">
        <f t="shared" si="105"/>
        <v>0</v>
      </c>
      <c r="AN73" s="309">
        <f t="shared" si="105"/>
        <v>0</v>
      </c>
      <c r="AO73" s="302">
        <f>SUM(AD73:AN73)</f>
        <v>16</v>
      </c>
      <c r="AP73" s="78"/>
      <c r="AQ73" s="300"/>
      <c r="AR73" s="300"/>
      <c r="AS73" s="289">
        <f t="shared" si="38"/>
        <v>0.4</v>
      </c>
      <c r="AT73" s="78"/>
      <c r="AU73" s="78"/>
      <c r="AV73" s="78"/>
      <c r="AW73" s="78"/>
      <c r="AX73" s="78"/>
      <c r="AY73" s="78"/>
      <c r="AZ73" s="78"/>
      <c r="BA73" s="78"/>
      <c r="BB73" s="78"/>
      <c r="BC73" s="78"/>
      <c r="BD73" s="78"/>
      <c r="BE73" s="78"/>
      <c r="BF73" s="78"/>
      <c r="BG73" s="78"/>
      <c r="BH73" s="78"/>
      <c r="BI73" s="78"/>
      <c r="BJ73" s="78"/>
      <c r="BK73" s="78"/>
      <c r="BL73" s="78"/>
      <c r="BM73" s="78"/>
    </row>
    <row r="74" spans="1:65" ht="15.75" customHeight="1" thickBot="1">
      <c r="A74" s="942" t="s">
        <v>211</v>
      </c>
      <c r="B74" s="892"/>
      <c r="C74" s="892"/>
      <c r="D74" s="892"/>
      <c r="E74" s="892"/>
      <c r="F74" s="892"/>
      <c r="G74" s="892"/>
      <c r="H74" s="892"/>
      <c r="I74" s="892"/>
      <c r="J74" s="892"/>
      <c r="K74" s="892"/>
      <c r="L74" s="892"/>
      <c r="M74" s="892"/>
      <c r="N74" s="892"/>
      <c r="O74" s="892"/>
      <c r="P74" s="892"/>
      <c r="Q74" s="892"/>
      <c r="R74" s="892"/>
      <c r="S74" s="892"/>
      <c r="T74" s="892"/>
      <c r="U74" s="893"/>
      <c r="V74" s="78"/>
      <c r="W74" s="78"/>
      <c r="X74" s="78"/>
      <c r="Y74" s="78"/>
      <c r="Z74" s="78"/>
      <c r="AA74" s="78"/>
      <c r="AB74" s="78"/>
      <c r="AC74" s="78"/>
      <c r="AD74" s="299"/>
      <c r="AE74" s="299"/>
      <c r="AF74" s="299"/>
      <c r="AG74" s="299"/>
      <c r="AH74" s="299"/>
      <c r="AI74" s="299"/>
      <c r="AJ74" s="299"/>
      <c r="AK74" s="299"/>
      <c r="AL74" s="299"/>
      <c r="AM74" s="299"/>
      <c r="AN74" s="299"/>
      <c r="AO74" s="78"/>
      <c r="AP74" s="78"/>
      <c r="AQ74" s="300"/>
      <c r="AR74" s="300"/>
      <c r="AS74" s="289" t="e">
        <f t="shared" si="38"/>
        <v>#DIV/0!</v>
      </c>
      <c r="AT74" s="78"/>
      <c r="AU74" s="78"/>
      <c r="AV74" s="78"/>
      <c r="AW74" s="78"/>
      <c r="AX74" s="78"/>
      <c r="AY74" s="78"/>
      <c r="AZ74" s="78"/>
      <c r="BA74" s="78"/>
      <c r="BB74" s="78"/>
      <c r="BC74" s="78"/>
      <c r="BD74" s="78"/>
      <c r="BE74" s="78"/>
      <c r="BF74" s="78"/>
      <c r="BG74" s="78"/>
      <c r="BH74" s="78"/>
      <c r="BI74" s="78"/>
      <c r="BJ74" s="78"/>
      <c r="BK74" s="78"/>
      <c r="BL74" s="78"/>
      <c r="BM74" s="78"/>
    </row>
    <row r="75" spans="1:65" ht="15.75" customHeight="1" thickBot="1">
      <c r="A75" s="945" t="s">
        <v>300</v>
      </c>
      <c r="B75" s="887"/>
      <c r="C75" s="343"/>
      <c r="D75" s="344">
        <v>3</v>
      </c>
      <c r="E75" s="344"/>
      <c r="F75" s="345"/>
      <c r="G75" s="346">
        <v>4</v>
      </c>
      <c r="H75" s="347">
        <f t="shared" ref="H75:H85" si="106">G75*30</f>
        <v>120</v>
      </c>
      <c r="I75" s="344">
        <v>45</v>
      </c>
      <c r="J75" s="344"/>
      <c r="K75" s="344"/>
      <c r="L75" s="344"/>
      <c r="M75" s="816">
        <f t="shared" ref="M75:M79" si="107">H75-I75</f>
        <v>75</v>
      </c>
      <c r="N75" s="344"/>
      <c r="O75" s="344"/>
      <c r="P75" s="344">
        <v>3</v>
      </c>
      <c r="Q75" s="344"/>
      <c r="R75" s="344"/>
      <c r="S75" s="344"/>
      <c r="T75" s="344"/>
      <c r="U75" s="344"/>
      <c r="V75" s="78"/>
      <c r="W75" s="78"/>
      <c r="X75" s="78"/>
      <c r="Y75" s="78"/>
      <c r="Z75" s="78"/>
      <c r="AA75" s="78"/>
      <c r="AB75" s="78"/>
      <c r="AC75" s="78"/>
      <c r="AD75" s="299"/>
      <c r="AE75" s="299"/>
      <c r="AF75" s="299"/>
      <c r="AG75" s="299"/>
      <c r="AH75" s="299"/>
      <c r="AI75" s="299"/>
      <c r="AJ75" s="299"/>
      <c r="AK75" s="299"/>
      <c r="AL75" s="299"/>
      <c r="AM75" s="299"/>
      <c r="AN75" s="299"/>
      <c r="AO75" s="78"/>
      <c r="AP75" s="78"/>
      <c r="AQ75" s="301">
        <f t="shared" ref="AQ75:AQ85" si="108">I75/H75</f>
        <v>0.375</v>
      </c>
      <c r="AR75" s="300"/>
      <c r="AS75" s="289">
        <f t="shared" si="38"/>
        <v>0.375</v>
      </c>
      <c r="AT75" s="78"/>
      <c r="AU75" s="78"/>
      <c r="AV75" s="78"/>
      <c r="AW75" s="78"/>
      <c r="AX75" s="78"/>
      <c r="AY75" s="78"/>
      <c r="AZ75" s="78"/>
      <c r="BA75" s="78"/>
      <c r="BB75" s="78"/>
      <c r="BC75" s="78"/>
      <c r="BD75" s="78"/>
      <c r="BE75" s="78"/>
      <c r="BF75" s="78"/>
      <c r="BG75" s="78"/>
      <c r="BH75" s="78"/>
      <c r="BI75" s="78"/>
      <c r="BJ75" s="78"/>
      <c r="BK75" s="78"/>
      <c r="BL75" s="78"/>
      <c r="BM75" s="78"/>
    </row>
    <row r="76" spans="1:65" ht="15.75" customHeight="1" thickBot="1">
      <c r="A76" s="944" t="s">
        <v>510</v>
      </c>
      <c r="B76" s="893"/>
      <c r="C76" s="348"/>
      <c r="D76" s="349">
        <v>4</v>
      </c>
      <c r="E76" s="349"/>
      <c r="F76" s="322"/>
      <c r="G76" s="350">
        <v>4</v>
      </c>
      <c r="H76" s="351">
        <f t="shared" si="106"/>
        <v>120</v>
      </c>
      <c r="I76" s="352">
        <v>54</v>
      </c>
      <c r="J76" s="352"/>
      <c r="K76" s="352"/>
      <c r="L76" s="352"/>
      <c r="M76" s="816">
        <f t="shared" si="107"/>
        <v>66</v>
      </c>
      <c r="N76" s="352"/>
      <c r="O76" s="352"/>
      <c r="P76" s="352"/>
      <c r="Q76" s="352">
        <v>3</v>
      </c>
      <c r="R76" s="352"/>
      <c r="S76" s="352"/>
      <c r="T76" s="352"/>
      <c r="U76" s="352"/>
      <c r="V76" s="78"/>
      <c r="W76" s="78"/>
      <c r="X76" s="78"/>
      <c r="Y76" s="78"/>
      <c r="Z76" s="78"/>
      <c r="AA76" s="78"/>
      <c r="AB76" s="78"/>
      <c r="AC76" s="78"/>
      <c r="AD76" s="299"/>
      <c r="AE76" s="299"/>
      <c r="AF76" s="299"/>
      <c r="AG76" s="299"/>
      <c r="AH76" s="299"/>
      <c r="AI76" s="299"/>
      <c r="AJ76" s="299"/>
      <c r="AK76" s="299"/>
      <c r="AL76" s="299"/>
      <c r="AM76" s="299"/>
      <c r="AN76" s="299"/>
      <c r="AO76" s="78"/>
      <c r="AP76" s="78"/>
      <c r="AQ76" s="301">
        <f t="shared" si="108"/>
        <v>0.45</v>
      </c>
      <c r="AR76" s="300"/>
      <c r="AS76" s="289">
        <f t="shared" si="38"/>
        <v>0.45</v>
      </c>
      <c r="AT76" s="78"/>
      <c r="AU76" s="78"/>
      <c r="AV76" s="78"/>
      <c r="AW76" s="78"/>
      <c r="AX76" s="78"/>
      <c r="AY76" s="78"/>
      <c r="AZ76" s="78"/>
      <c r="BA76" s="78"/>
      <c r="BB76" s="78"/>
      <c r="BC76" s="78"/>
      <c r="BD76" s="78"/>
      <c r="BE76" s="78"/>
      <c r="BF76" s="78"/>
      <c r="BG76" s="78"/>
      <c r="BH76" s="78"/>
      <c r="BI76" s="78"/>
      <c r="BJ76" s="78"/>
      <c r="BK76" s="78"/>
      <c r="BL76" s="78"/>
      <c r="BM76" s="78"/>
    </row>
    <row r="77" spans="1:65" ht="15.75" customHeight="1" thickBot="1">
      <c r="A77" s="944" t="s">
        <v>511</v>
      </c>
      <c r="B77" s="893"/>
      <c r="C77" s="348"/>
      <c r="D77" s="349">
        <v>4</v>
      </c>
      <c r="E77" s="349"/>
      <c r="F77" s="322"/>
      <c r="G77" s="350">
        <v>4</v>
      </c>
      <c r="H77" s="351">
        <f t="shared" ref="H77" si="109">G77*30</f>
        <v>120</v>
      </c>
      <c r="I77" s="352">
        <v>54</v>
      </c>
      <c r="J77" s="352"/>
      <c r="K77" s="352"/>
      <c r="L77" s="352"/>
      <c r="M77" s="816">
        <f t="shared" si="107"/>
        <v>66</v>
      </c>
      <c r="N77" s="352"/>
      <c r="O77" s="352"/>
      <c r="P77" s="352"/>
      <c r="Q77" s="352">
        <v>3</v>
      </c>
      <c r="R77" s="352"/>
      <c r="S77" s="352"/>
      <c r="T77" s="352"/>
      <c r="U77" s="352"/>
      <c r="V77" s="78"/>
      <c r="W77" s="78"/>
      <c r="X77" s="78"/>
      <c r="Y77" s="78"/>
      <c r="Z77" s="78"/>
      <c r="AA77" s="78"/>
      <c r="AB77" s="78"/>
      <c r="AC77" s="78"/>
      <c r="AD77" s="299"/>
      <c r="AE77" s="299"/>
      <c r="AF77" s="299"/>
      <c r="AG77" s="299"/>
      <c r="AH77" s="299"/>
      <c r="AI77" s="299"/>
      <c r="AJ77" s="299"/>
      <c r="AK77" s="299"/>
      <c r="AL77" s="299"/>
      <c r="AM77" s="299"/>
      <c r="AN77" s="299"/>
      <c r="AO77" s="78"/>
      <c r="AP77" s="78"/>
      <c r="AQ77" s="301">
        <f t="shared" ref="AQ77" si="110">I77/H77</f>
        <v>0.45</v>
      </c>
      <c r="AR77" s="300"/>
      <c r="AS77" s="289">
        <f t="shared" ref="AS77" si="111">I77/H77</f>
        <v>0.45</v>
      </c>
      <c r="AT77" s="78"/>
      <c r="AU77" s="78"/>
      <c r="AV77" s="78"/>
      <c r="AW77" s="78"/>
      <c r="AX77" s="78"/>
      <c r="AY77" s="78"/>
      <c r="AZ77" s="78"/>
      <c r="BA77" s="78"/>
      <c r="BB77" s="78"/>
      <c r="BC77" s="78"/>
      <c r="BD77" s="78"/>
      <c r="BE77" s="78"/>
      <c r="BF77" s="78"/>
      <c r="BG77" s="78"/>
      <c r="BH77" s="78"/>
      <c r="BI77" s="78"/>
      <c r="BJ77" s="78"/>
      <c r="BK77" s="78"/>
      <c r="BL77" s="78"/>
      <c r="BM77" s="78"/>
    </row>
    <row r="78" spans="1:65" ht="15.75" customHeight="1" thickBot="1">
      <c r="A78" s="947" t="s">
        <v>289</v>
      </c>
      <c r="B78" s="948"/>
      <c r="C78" s="320"/>
      <c r="D78" s="349">
        <v>5</v>
      </c>
      <c r="E78" s="349"/>
      <c r="F78" s="322"/>
      <c r="G78" s="350">
        <v>4</v>
      </c>
      <c r="H78" s="351">
        <f t="shared" si="106"/>
        <v>120</v>
      </c>
      <c r="I78" s="352">
        <v>45</v>
      </c>
      <c r="J78" s="352"/>
      <c r="K78" s="352"/>
      <c r="L78" s="352"/>
      <c r="M78" s="816">
        <f t="shared" si="107"/>
        <v>75</v>
      </c>
      <c r="N78" s="352"/>
      <c r="O78" s="352"/>
      <c r="P78" s="352"/>
      <c r="Q78" s="352"/>
      <c r="R78" s="352">
        <v>3</v>
      </c>
      <c r="S78" s="352"/>
      <c r="T78" s="352"/>
      <c r="U78" s="352"/>
      <c r="V78" s="78"/>
      <c r="W78" s="78"/>
      <c r="X78" s="78"/>
      <c r="Y78" s="78"/>
      <c r="Z78" s="78"/>
      <c r="AA78" s="78"/>
      <c r="AB78" s="78"/>
      <c r="AC78" s="78"/>
      <c r="AD78" s="299"/>
      <c r="AE78" s="299"/>
      <c r="AF78" s="299"/>
      <c r="AG78" s="299"/>
      <c r="AH78" s="299"/>
      <c r="AI78" s="299"/>
      <c r="AJ78" s="299"/>
      <c r="AK78" s="299"/>
      <c r="AL78" s="299"/>
      <c r="AM78" s="299"/>
      <c r="AN78" s="299"/>
      <c r="AO78" s="78"/>
      <c r="AP78" s="78"/>
      <c r="AQ78" s="301">
        <f t="shared" si="108"/>
        <v>0.375</v>
      </c>
      <c r="AR78" s="300"/>
      <c r="AS78" s="289">
        <f t="shared" si="38"/>
        <v>0.375</v>
      </c>
      <c r="AT78" s="78"/>
      <c r="AU78" s="78"/>
      <c r="AV78" s="78"/>
      <c r="AW78" s="78"/>
      <c r="AX78" s="78"/>
      <c r="AY78" s="78"/>
      <c r="AZ78" s="78"/>
      <c r="BA78" s="78"/>
      <c r="BB78" s="78"/>
      <c r="BC78" s="78"/>
      <c r="BD78" s="78"/>
      <c r="BE78" s="78"/>
      <c r="BF78" s="78"/>
      <c r="BG78" s="78"/>
      <c r="BH78" s="78"/>
      <c r="BI78" s="78"/>
      <c r="BJ78" s="78"/>
      <c r="BK78" s="78"/>
      <c r="BL78" s="78"/>
      <c r="BM78" s="78"/>
    </row>
    <row r="79" spans="1:65" ht="15.75" customHeight="1" thickBot="1">
      <c r="A79" s="944" t="s">
        <v>512</v>
      </c>
      <c r="B79" s="893"/>
      <c r="C79" s="320"/>
      <c r="D79" s="349">
        <v>6</v>
      </c>
      <c r="E79" s="349"/>
      <c r="F79" s="322"/>
      <c r="G79" s="350">
        <v>4</v>
      </c>
      <c r="H79" s="351">
        <f t="shared" si="106"/>
        <v>120</v>
      </c>
      <c r="I79" s="352">
        <v>54</v>
      </c>
      <c r="J79" s="352"/>
      <c r="K79" s="352"/>
      <c r="L79" s="352"/>
      <c r="M79" s="352">
        <f t="shared" si="107"/>
        <v>66</v>
      </c>
      <c r="N79" s="352"/>
      <c r="O79" s="352"/>
      <c r="P79" s="352"/>
      <c r="Q79" s="352"/>
      <c r="R79" s="352"/>
      <c r="S79" s="352">
        <v>3</v>
      </c>
      <c r="T79" s="352"/>
      <c r="U79" s="352"/>
      <c r="V79" s="78"/>
      <c r="W79" s="78"/>
      <c r="X79" s="78"/>
      <c r="Y79" s="78"/>
      <c r="Z79" s="78"/>
      <c r="AA79" s="78"/>
      <c r="AB79" s="78"/>
      <c r="AC79" s="78"/>
      <c r="AD79" s="299"/>
      <c r="AE79" s="299"/>
      <c r="AF79" s="299"/>
      <c r="AG79" s="299"/>
      <c r="AH79" s="299"/>
      <c r="AI79" s="299"/>
      <c r="AJ79" s="299"/>
      <c r="AK79" s="299"/>
      <c r="AL79" s="299"/>
      <c r="AM79" s="299"/>
      <c r="AN79" s="299"/>
      <c r="AO79" s="78"/>
      <c r="AP79" s="78"/>
      <c r="AQ79" s="301">
        <f t="shared" si="108"/>
        <v>0.45</v>
      </c>
      <c r="AR79" s="300"/>
      <c r="AS79" s="289">
        <f t="shared" si="38"/>
        <v>0.45</v>
      </c>
      <c r="AT79" s="78"/>
      <c r="AU79" s="78"/>
      <c r="AV79" s="78"/>
      <c r="AW79" s="78"/>
      <c r="AX79" s="78"/>
      <c r="AY79" s="78"/>
      <c r="AZ79" s="78"/>
      <c r="BA79" s="78"/>
      <c r="BB79" s="78"/>
      <c r="BC79" s="78"/>
      <c r="BD79" s="78"/>
      <c r="BE79" s="78"/>
      <c r="BF79" s="78"/>
      <c r="BG79" s="78"/>
      <c r="BH79" s="78"/>
      <c r="BI79" s="78"/>
      <c r="BJ79" s="78"/>
      <c r="BK79" s="78"/>
      <c r="BL79" s="78"/>
      <c r="BM79" s="78"/>
    </row>
    <row r="80" spans="1:65" ht="15.75" customHeight="1" thickBot="1">
      <c r="A80" s="944" t="s">
        <v>513</v>
      </c>
      <c r="B80" s="893"/>
      <c r="C80" s="320"/>
      <c r="D80" s="349">
        <v>6</v>
      </c>
      <c r="E80" s="349"/>
      <c r="F80" s="322"/>
      <c r="G80" s="350">
        <v>4</v>
      </c>
      <c r="H80" s="351">
        <f t="shared" ref="H80:H81" si="112">G80*30</f>
        <v>120</v>
      </c>
      <c r="I80" s="352">
        <v>54</v>
      </c>
      <c r="J80" s="352"/>
      <c r="K80" s="352"/>
      <c r="L80" s="352"/>
      <c r="M80" s="352">
        <f t="shared" ref="M80:M82" si="113">H80-I80</f>
        <v>66</v>
      </c>
      <c r="N80" s="352"/>
      <c r="O80" s="352"/>
      <c r="P80" s="352"/>
      <c r="Q80" s="352"/>
      <c r="R80" s="352"/>
      <c r="S80" s="352">
        <v>3</v>
      </c>
      <c r="T80" s="352"/>
      <c r="U80" s="352"/>
      <c r="V80" s="78"/>
      <c r="W80" s="78"/>
      <c r="X80" s="78"/>
      <c r="Y80" s="78"/>
      <c r="Z80" s="78"/>
      <c r="AA80" s="78"/>
      <c r="AB80" s="78"/>
      <c r="AC80" s="78"/>
      <c r="AD80" s="299"/>
      <c r="AE80" s="299"/>
      <c r="AF80" s="299"/>
      <c r="AG80" s="299"/>
      <c r="AH80" s="299"/>
      <c r="AI80" s="299"/>
      <c r="AJ80" s="299"/>
      <c r="AK80" s="299"/>
      <c r="AL80" s="299"/>
      <c r="AM80" s="299"/>
      <c r="AN80" s="299"/>
      <c r="AO80" s="78"/>
      <c r="AP80" s="78"/>
      <c r="AQ80" s="301">
        <f t="shared" ref="AQ80:AQ81" si="114">I80/H80</f>
        <v>0.45</v>
      </c>
      <c r="AR80" s="300"/>
      <c r="AS80" s="289">
        <f t="shared" ref="AS80:AS81" si="115">I80/H80</f>
        <v>0.45</v>
      </c>
      <c r="AT80" s="78"/>
      <c r="AU80" s="78"/>
      <c r="AV80" s="78"/>
      <c r="AW80" s="78"/>
      <c r="AX80" s="78"/>
      <c r="AY80" s="78"/>
      <c r="AZ80" s="78"/>
      <c r="BA80" s="78"/>
      <c r="BB80" s="78"/>
      <c r="BC80" s="78"/>
      <c r="BD80" s="78"/>
      <c r="BE80" s="78"/>
      <c r="BF80" s="78"/>
      <c r="BG80" s="78"/>
      <c r="BH80" s="78"/>
      <c r="BI80" s="78"/>
      <c r="BJ80" s="78"/>
      <c r="BK80" s="78"/>
      <c r="BL80" s="78"/>
      <c r="BM80" s="78"/>
    </row>
    <row r="81" spans="1:65" ht="15.75" customHeight="1" thickBot="1">
      <c r="A81" s="944" t="s">
        <v>514</v>
      </c>
      <c r="B81" s="893"/>
      <c r="C81" s="320"/>
      <c r="D81" s="349">
        <v>6</v>
      </c>
      <c r="E81" s="349"/>
      <c r="F81" s="322"/>
      <c r="G81" s="350">
        <v>4</v>
      </c>
      <c r="H81" s="351">
        <f t="shared" si="112"/>
        <v>120</v>
      </c>
      <c r="I81" s="352">
        <v>54</v>
      </c>
      <c r="J81" s="352"/>
      <c r="K81" s="352"/>
      <c r="L81" s="352"/>
      <c r="M81" s="352">
        <f t="shared" si="113"/>
        <v>66</v>
      </c>
      <c r="N81" s="352"/>
      <c r="O81" s="352"/>
      <c r="P81" s="352"/>
      <c r="Q81" s="352"/>
      <c r="R81" s="352"/>
      <c r="S81" s="352">
        <v>3</v>
      </c>
      <c r="T81" s="352"/>
      <c r="U81" s="352"/>
      <c r="V81" s="78"/>
      <c r="W81" s="78"/>
      <c r="X81" s="78"/>
      <c r="Y81" s="78"/>
      <c r="Z81" s="78"/>
      <c r="AA81" s="78"/>
      <c r="AB81" s="78"/>
      <c r="AC81" s="78"/>
      <c r="AD81" s="299"/>
      <c r="AE81" s="299"/>
      <c r="AF81" s="299"/>
      <c r="AG81" s="299"/>
      <c r="AH81" s="299"/>
      <c r="AI81" s="299"/>
      <c r="AJ81" s="299"/>
      <c r="AK81" s="299"/>
      <c r="AL81" s="299"/>
      <c r="AM81" s="299"/>
      <c r="AN81" s="299"/>
      <c r="AO81" s="78"/>
      <c r="AP81" s="78"/>
      <c r="AQ81" s="301">
        <f t="shared" si="114"/>
        <v>0.45</v>
      </c>
      <c r="AR81" s="300"/>
      <c r="AS81" s="289">
        <f t="shared" si="115"/>
        <v>0.45</v>
      </c>
      <c r="AT81" s="78"/>
      <c r="AU81" s="78"/>
      <c r="AV81" s="78"/>
      <c r="AW81" s="78"/>
      <c r="AX81" s="78"/>
      <c r="AY81" s="78"/>
      <c r="AZ81" s="78"/>
      <c r="BA81" s="78"/>
      <c r="BB81" s="78"/>
      <c r="BC81" s="78"/>
      <c r="BD81" s="78"/>
      <c r="BE81" s="78"/>
      <c r="BF81" s="78"/>
      <c r="BG81" s="78"/>
      <c r="BH81" s="78"/>
      <c r="BI81" s="78"/>
      <c r="BJ81" s="78"/>
      <c r="BK81" s="78"/>
      <c r="BL81" s="78"/>
      <c r="BM81" s="78"/>
    </row>
    <row r="82" spans="1:65" ht="15.75" customHeight="1" thickBot="1">
      <c r="A82" s="944" t="s">
        <v>515</v>
      </c>
      <c r="B82" s="893"/>
      <c r="C82" s="320"/>
      <c r="D82" s="349">
        <v>7</v>
      </c>
      <c r="E82" s="349"/>
      <c r="F82" s="322"/>
      <c r="G82" s="350">
        <v>4</v>
      </c>
      <c r="H82" s="351">
        <f t="shared" si="106"/>
        <v>120</v>
      </c>
      <c r="I82" s="352">
        <v>45</v>
      </c>
      <c r="J82" s="352"/>
      <c r="K82" s="352"/>
      <c r="L82" s="352"/>
      <c r="M82" s="352">
        <f t="shared" si="113"/>
        <v>75</v>
      </c>
      <c r="N82" s="352"/>
      <c r="O82" s="352"/>
      <c r="P82" s="352"/>
      <c r="Q82" s="352"/>
      <c r="R82" s="352"/>
      <c r="S82" s="352"/>
      <c r="T82" s="352">
        <v>3</v>
      </c>
      <c r="U82" s="352"/>
      <c r="V82" s="78"/>
      <c r="W82" s="78"/>
      <c r="X82" s="78"/>
      <c r="Y82" s="78"/>
      <c r="Z82" s="78"/>
      <c r="AA82" s="78"/>
      <c r="AB82" s="78"/>
      <c r="AC82" s="78"/>
      <c r="AD82" s="299"/>
      <c r="AE82" s="299"/>
      <c r="AF82" s="299"/>
      <c r="AG82" s="299"/>
      <c r="AH82" s="299"/>
      <c r="AI82" s="299"/>
      <c r="AJ82" s="299"/>
      <c r="AK82" s="299"/>
      <c r="AL82" s="299"/>
      <c r="AM82" s="299"/>
      <c r="AN82" s="299"/>
      <c r="AO82" s="78"/>
      <c r="AP82" s="78"/>
      <c r="AQ82" s="301">
        <f t="shared" si="108"/>
        <v>0.375</v>
      </c>
      <c r="AR82" s="300"/>
      <c r="AS82" s="289">
        <f t="shared" si="38"/>
        <v>0.375</v>
      </c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  <c r="BH82" s="78"/>
      <c r="BI82" s="78"/>
      <c r="BJ82" s="78"/>
      <c r="BK82" s="78"/>
      <c r="BL82" s="78"/>
      <c r="BM82" s="78"/>
    </row>
    <row r="83" spans="1:65" ht="15.75" customHeight="1" thickBot="1">
      <c r="A83" s="944" t="s">
        <v>516</v>
      </c>
      <c r="B83" s="893"/>
      <c r="C83" s="320"/>
      <c r="D83" s="349">
        <v>7</v>
      </c>
      <c r="E83" s="349"/>
      <c r="F83" s="322"/>
      <c r="G83" s="350">
        <v>4</v>
      </c>
      <c r="H83" s="351">
        <f t="shared" ref="H83:H84" si="116">G83*30</f>
        <v>120</v>
      </c>
      <c r="I83" s="352">
        <v>45</v>
      </c>
      <c r="J83" s="352"/>
      <c r="K83" s="352"/>
      <c r="L83" s="352"/>
      <c r="M83" s="352">
        <f t="shared" ref="M83:M85" si="117">H83-I83</f>
        <v>75</v>
      </c>
      <c r="N83" s="352"/>
      <c r="O83" s="352"/>
      <c r="P83" s="352"/>
      <c r="Q83" s="352"/>
      <c r="R83" s="352"/>
      <c r="S83" s="352"/>
      <c r="T83" s="352">
        <v>3</v>
      </c>
      <c r="U83" s="352"/>
      <c r="V83" s="78"/>
      <c r="W83" s="78"/>
      <c r="X83" s="78"/>
      <c r="Y83" s="78"/>
      <c r="Z83" s="78"/>
      <c r="AA83" s="78"/>
      <c r="AB83" s="78"/>
      <c r="AC83" s="78"/>
      <c r="AD83" s="299"/>
      <c r="AE83" s="299"/>
      <c r="AF83" s="299"/>
      <c r="AG83" s="299"/>
      <c r="AH83" s="299"/>
      <c r="AI83" s="299"/>
      <c r="AJ83" s="299"/>
      <c r="AK83" s="299"/>
      <c r="AL83" s="299"/>
      <c r="AM83" s="299"/>
      <c r="AN83" s="299"/>
      <c r="AO83" s="78"/>
      <c r="AP83" s="78"/>
      <c r="AQ83" s="301">
        <f t="shared" ref="AQ83:AQ84" si="118">I83/H83</f>
        <v>0.375</v>
      </c>
      <c r="AR83" s="300"/>
      <c r="AS83" s="289">
        <f t="shared" ref="AS83:AS84" si="119">I83/H83</f>
        <v>0.375</v>
      </c>
      <c r="AT83" s="78"/>
      <c r="AU83" s="78"/>
      <c r="AV83" s="78"/>
      <c r="AW83" s="78"/>
      <c r="AX83" s="78"/>
      <c r="AY83" s="78"/>
      <c r="AZ83" s="78"/>
      <c r="BA83" s="78"/>
      <c r="BB83" s="78"/>
      <c r="BC83" s="78"/>
      <c r="BD83" s="78"/>
      <c r="BE83" s="78"/>
      <c r="BF83" s="78"/>
      <c r="BG83" s="78"/>
      <c r="BH83" s="78"/>
      <c r="BI83" s="78"/>
      <c r="BJ83" s="78"/>
      <c r="BK83" s="78"/>
      <c r="BL83" s="78"/>
      <c r="BM83" s="78"/>
    </row>
    <row r="84" spans="1:65" ht="15.75" customHeight="1" thickBot="1">
      <c r="A84" s="944" t="s">
        <v>517</v>
      </c>
      <c r="B84" s="893"/>
      <c r="C84" s="320"/>
      <c r="D84" s="349">
        <v>7</v>
      </c>
      <c r="E84" s="349"/>
      <c r="F84" s="322"/>
      <c r="G84" s="350">
        <v>4</v>
      </c>
      <c r="H84" s="351">
        <f t="shared" si="116"/>
        <v>120</v>
      </c>
      <c r="I84" s="352">
        <v>45</v>
      </c>
      <c r="J84" s="352"/>
      <c r="K84" s="352"/>
      <c r="L84" s="352"/>
      <c r="M84" s="352">
        <f t="shared" si="117"/>
        <v>75</v>
      </c>
      <c r="N84" s="352"/>
      <c r="O84" s="352"/>
      <c r="P84" s="352"/>
      <c r="Q84" s="352"/>
      <c r="R84" s="352"/>
      <c r="S84" s="352"/>
      <c r="T84" s="352">
        <v>3</v>
      </c>
      <c r="U84" s="352"/>
      <c r="V84" s="78"/>
      <c r="W84" s="78"/>
      <c r="X84" s="78"/>
      <c r="Y84" s="78"/>
      <c r="Z84" s="78"/>
      <c r="AA84" s="78"/>
      <c r="AB84" s="78"/>
      <c r="AC84" s="78"/>
      <c r="AD84" s="299"/>
      <c r="AE84" s="299"/>
      <c r="AF84" s="299"/>
      <c r="AG84" s="299"/>
      <c r="AH84" s="299"/>
      <c r="AI84" s="299"/>
      <c r="AJ84" s="299"/>
      <c r="AK84" s="299"/>
      <c r="AL84" s="299"/>
      <c r="AM84" s="299"/>
      <c r="AN84" s="299"/>
      <c r="AO84" s="78"/>
      <c r="AP84" s="78"/>
      <c r="AQ84" s="301">
        <f t="shared" si="118"/>
        <v>0.375</v>
      </c>
      <c r="AR84" s="300"/>
      <c r="AS84" s="289">
        <f t="shared" si="119"/>
        <v>0.375</v>
      </c>
      <c r="AT84" s="78"/>
      <c r="AU84" s="78"/>
      <c r="AV84" s="78"/>
      <c r="AW84" s="78"/>
      <c r="AX84" s="78"/>
      <c r="AY84" s="78"/>
      <c r="AZ84" s="78"/>
      <c r="BA84" s="78"/>
      <c r="BB84" s="78"/>
      <c r="BC84" s="78"/>
      <c r="BD84" s="78"/>
      <c r="BE84" s="78"/>
      <c r="BF84" s="78"/>
      <c r="BG84" s="78"/>
      <c r="BH84" s="78"/>
      <c r="BI84" s="78"/>
      <c r="BJ84" s="78"/>
      <c r="BK84" s="78"/>
      <c r="BL84" s="78"/>
      <c r="BM84" s="78"/>
    </row>
    <row r="85" spans="1:65" ht="15.75" customHeight="1" thickBot="1">
      <c r="A85" s="945" t="s">
        <v>518</v>
      </c>
      <c r="B85" s="887"/>
      <c r="C85" s="320"/>
      <c r="D85" s="349">
        <v>8</v>
      </c>
      <c r="E85" s="349"/>
      <c r="F85" s="322"/>
      <c r="G85" s="350">
        <v>4</v>
      </c>
      <c r="H85" s="351">
        <f t="shared" si="106"/>
        <v>120</v>
      </c>
      <c r="I85" s="352">
        <v>40</v>
      </c>
      <c r="J85" s="352"/>
      <c r="K85" s="352"/>
      <c r="L85" s="352"/>
      <c r="M85" s="352">
        <f t="shared" si="117"/>
        <v>80</v>
      </c>
      <c r="N85" s="352"/>
      <c r="O85" s="352"/>
      <c r="P85" s="352"/>
      <c r="Q85" s="352"/>
      <c r="R85" s="352"/>
      <c r="S85" s="352"/>
      <c r="T85" s="352"/>
      <c r="U85" s="352">
        <v>3</v>
      </c>
      <c r="V85" s="78"/>
      <c r="W85" s="78"/>
      <c r="X85" s="78"/>
      <c r="Y85" s="78"/>
      <c r="Z85" s="78"/>
      <c r="AA85" s="78"/>
      <c r="AB85" s="78"/>
      <c r="AC85" s="78"/>
      <c r="AD85" s="299"/>
      <c r="AE85" s="299"/>
      <c r="AF85" s="299"/>
      <c r="AG85" s="299"/>
      <c r="AH85" s="299"/>
      <c r="AI85" s="299"/>
      <c r="AJ85" s="299"/>
      <c r="AK85" s="299"/>
      <c r="AL85" s="299"/>
      <c r="AM85" s="299"/>
      <c r="AN85" s="299"/>
      <c r="AO85" s="78"/>
      <c r="AP85" s="78"/>
      <c r="AQ85" s="301">
        <f t="shared" si="108"/>
        <v>0.33333333333333331</v>
      </c>
      <c r="AR85" s="300"/>
      <c r="AS85" s="289">
        <f t="shared" si="38"/>
        <v>0.33333333333333331</v>
      </c>
      <c r="AT85" s="78"/>
      <c r="AU85" s="78"/>
      <c r="AV85" s="78"/>
      <c r="AW85" s="78"/>
      <c r="AX85" s="78"/>
      <c r="AY85" s="78"/>
      <c r="AZ85" s="78"/>
      <c r="BA85" s="78"/>
      <c r="BB85" s="78"/>
      <c r="BC85" s="78"/>
      <c r="BD85" s="78"/>
      <c r="BE85" s="78"/>
      <c r="BF85" s="78"/>
      <c r="BG85" s="78"/>
      <c r="BH85" s="78"/>
      <c r="BI85" s="78"/>
      <c r="BJ85" s="78"/>
      <c r="BK85" s="78"/>
      <c r="BL85" s="78"/>
      <c r="BM85" s="78"/>
    </row>
    <row r="86" spans="1:65" ht="15.75" customHeight="1" thickBot="1">
      <c r="A86" s="945" t="s">
        <v>519</v>
      </c>
      <c r="B86" s="887"/>
      <c r="C86" s="320"/>
      <c r="D86" s="349">
        <v>8</v>
      </c>
      <c r="E86" s="349"/>
      <c r="F86" s="322"/>
      <c r="G86" s="350">
        <v>4</v>
      </c>
      <c r="H86" s="351">
        <f t="shared" ref="H86:H87" si="120">G86*30</f>
        <v>120</v>
      </c>
      <c r="I86" s="352">
        <v>40</v>
      </c>
      <c r="J86" s="352"/>
      <c r="K86" s="352"/>
      <c r="L86" s="352"/>
      <c r="M86" s="352">
        <f t="shared" ref="M86:M87" si="121">H86-I86</f>
        <v>80</v>
      </c>
      <c r="N86" s="352"/>
      <c r="O86" s="352"/>
      <c r="P86" s="352"/>
      <c r="Q86" s="352"/>
      <c r="R86" s="352"/>
      <c r="S86" s="352"/>
      <c r="T86" s="352"/>
      <c r="U86" s="352">
        <v>3</v>
      </c>
      <c r="V86" s="78"/>
      <c r="W86" s="78"/>
      <c r="X86" s="78"/>
      <c r="Y86" s="78"/>
      <c r="Z86" s="78"/>
      <c r="AA86" s="78"/>
      <c r="AB86" s="78"/>
      <c r="AC86" s="78"/>
      <c r="AD86" s="299"/>
      <c r="AE86" s="299"/>
      <c r="AF86" s="299"/>
      <c r="AG86" s="299"/>
      <c r="AH86" s="299"/>
      <c r="AI86" s="299"/>
      <c r="AJ86" s="299"/>
      <c r="AK86" s="299"/>
      <c r="AL86" s="299"/>
      <c r="AM86" s="299"/>
      <c r="AN86" s="299"/>
      <c r="AO86" s="78"/>
      <c r="AP86" s="78"/>
      <c r="AQ86" s="301"/>
      <c r="AR86" s="300"/>
      <c r="AS86" s="289"/>
      <c r="AT86" s="78"/>
      <c r="AU86" s="78"/>
      <c r="AV86" s="78"/>
      <c r="AW86" s="78"/>
      <c r="AX86" s="78"/>
      <c r="AY86" s="78"/>
      <c r="AZ86" s="78"/>
      <c r="BA86" s="78"/>
      <c r="BB86" s="78"/>
      <c r="BC86" s="78"/>
      <c r="BD86" s="78"/>
      <c r="BE86" s="78"/>
      <c r="BF86" s="78"/>
      <c r="BG86" s="78"/>
      <c r="BH86" s="78"/>
      <c r="BI86" s="78"/>
      <c r="BJ86" s="78"/>
      <c r="BK86" s="78"/>
      <c r="BL86" s="78"/>
      <c r="BM86" s="78"/>
    </row>
    <row r="87" spans="1:65" ht="15.75" customHeight="1" thickBot="1">
      <c r="A87" s="945" t="s">
        <v>520</v>
      </c>
      <c r="B87" s="887"/>
      <c r="C87" s="320"/>
      <c r="D87" s="349">
        <v>8</v>
      </c>
      <c r="E87" s="349"/>
      <c r="F87" s="322"/>
      <c r="G87" s="350">
        <v>4</v>
      </c>
      <c r="H87" s="351">
        <f t="shared" si="120"/>
        <v>120</v>
      </c>
      <c r="I87" s="352">
        <v>40</v>
      </c>
      <c r="J87" s="352"/>
      <c r="K87" s="352"/>
      <c r="L87" s="352"/>
      <c r="M87" s="352">
        <f t="shared" si="121"/>
        <v>80</v>
      </c>
      <c r="N87" s="352"/>
      <c r="O87" s="352"/>
      <c r="P87" s="352"/>
      <c r="Q87" s="352"/>
      <c r="R87" s="352"/>
      <c r="S87" s="352"/>
      <c r="T87" s="352"/>
      <c r="U87" s="352">
        <v>3</v>
      </c>
      <c r="V87" s="78"/>
      <c r="W87" s="78"/>
      <c r="X87" s="78"/>
      <c r="Y87" s="78"/>
      <c r="Z87" s="78"/>
      <c r="AA87" s="78"/>
      <c r="AB87" s="78"/>
      <c r="AC87" s="78"/>
      <c r="AD87" s="299"/>
      <c r="AE87" s="299"/>
      <c r="AF87" s="299"/>
      <c r="AG87" s="299"/>
      <c r="AH87" s="299"/>
      <c r="AI87" s="299"/>
      <c r="AJ87" s="299"/>
      <c r="AK87" s="299"/>
      <c r="AL87" s="299"/>
      <c r="AM87" s="299"/>
      <c r="AN87" s="299"/>
      <c r="AO87" s="78"/>
      <c r="AP87" s="78"/>
      <c r="AQ87" s="301"/>
      <c r="AR87" s="300"/>
      <c r="AS87" s="289"/>
      <c r="AT87" s="78"/>
      <c r="AU87" s="78"/>
      <c r="AV87" s="78"/>
      <c r="AW87" s="78"/>
      <c r="AX87" s="78"/>
      <c r="AY87" s="78"/>
      <c r="AZ87" s="78"/>
      <c r="BA87" s="78"/>
      <c r="BB87" s="78"/>
      <c r="BC87" s="78"/>
      <c r="BD87" s="78"/>
      <c r="BE87" s="78"/>
      <c r="BF87" s="78"/>
      <c r="BG87" s="78"/>
      <c r="BH87" s="78"/>
      <c r="BI87" s="78"/>
      <c r="BJ87" s="78"/>
      <c r="BK87" s="78"/>
      <c r="BL87" s="78"/>
      <c r="BM87" s="78"/>
    </row>
    <row r="88" spans="1:65" ht="15.75" customHeight="1" thickBot="1">
      <c r="A88" s="932" t="s">
        <v>239</v>
      </c>
      <c r="B88" s="886"/>
      <c r="C88" s="886"/>
      <c r="D88" s="886"/>
      <c r="E88" s="886"/>
      <c r="F88" s="887"/>
      <c r="G88" s="245">
        <f>SUM(G75:G87)</f>
        <v>52</v>
      </c>
      <c r="H88" s="245">
        <f t="shared" ref="H88:N88" si="122">SUM(H75:H87)</f>
        <v>1560</v>
      </c>
      <c r="I88" s="245">
        <f t="shared" si="122"/>
        <v>615</v>
      </c>
      <c r="J88" s="245">
        <f t="shared" si="122"/>
        <v>0</v>
      </c>
      <c r="K88" s="245">
        <f t="shared" si="122"/>
        <v>0</v>
      </c>
      <c r="L88" s="245">
        <f t="shared" si="122"/>
        <v>0</v>
      </c>
      <c r="M88" s="245">
        <f t="shared" si="122"/>
        <v>945</v>
      </c>
      <c r="N88" s="245">
        <f t="shared" si="122"/>
        <v>0</v>
      </c>
      <c r="O88" s="245">
        <f t="shared" ref="O88" si="123">SUM(O75:O87)</f>
        <v>0</v>
      </c>
      <c r="P88" s="245">
        <f t="shared" ref="P88" si="124">SUM(P75:P87)</f>
        <v>3</v>
      </c>
      <c r="Q88" s="245">
        <f t="shared" ref="Q88" si="125">SUM(Q75:Q87)</f>
        <v>6</v>
      </c>
      <c r="R88" s="245">
        <f t="shared" ref="R88" si="126">SUM(R75:R87)</f>
        <v>3</v>
      </c>
      <c r="S88" s="245">
        <f t="shared" ref="S88" si="127">SUM(S75:S87)</f>
        <v>9</v>
      </c>
      <c r="T88" s="245">
        <f t="shared" ref="T88:U88" si="128">SUM(T75:T87)</f>
        <v>9</v>
      </c>
      <c r="U88" s="245">
        <f t="shared" si="128"/>
        <v>9</v>
      </c>
      <c r="V88" s="245">
        <f t="shared" ref="V88" si="129">SUM(V75:V87)</f>
        <v>0</v>
      </c>
      <c r="W88" s="245">
        <f t="shared" ref="W88" si="130">SUM(W75:W87)</f>
        <v>0</v>
      </c>
      <c r="X88" s="245">
        <f t="shared" ref="X88" si="131">SUM(X75:X87)</f>
        <v>0</v>
      </c>
      <c r="Y88" s="245">
        <f t="shared" ref="Y88" si="132">SUM(Y75:Y87)</f>
        <v>0</v>
      </c>
      <c r="Z88" s="245">
        <f t="shared" ref="Z88" si="133">SUM(Z75:Z87)</f>
        <v>0</v>
      </c>
      <c r="AA88" s="245">
        <f t="shared" ref="AA88:AB88" si="134">SUM(AA75:AA87)</f>
        <v>0</v>
      </c>
      <c r="AB88" s="245">
        <f t="shared" si="134"/>
        <v>0</v>
      </c>
      <c r="AC88" s="245">
        <f t="shared" ref="AC88" si="135">SUM(AC75:AC87)</f>
        <v>0</v>
      </c>
      <c r="AD88" s="245">
        <f t="shared" ref="AD88" si="136">SUM(AD75:AD87)</f>
        <v>0</v>
      </c>
      <c r="AE88" s="245">
        <f t="shared" ref="AE88" si="137">SUM(AE75:AE87)</f>
        <v>0</v>
      </c>
      <c r="AF88" s="245">
        <f t="shared" ref="AF88" si="138">SUM(AF75:AF87)</f>
        <v>0</v>
      </c>
      <c r="AG88" s="245">
        <f t="shared" ref="AG88" si="139">SUM(AG75:AG87)</f>
        <v>0</v>
      </c>
      <c r="AH88" s="245">
        <f t="shared" ref="AH88:AI88" si="140">SUM(AH75:AH87)</f>
        <v>0</v>
      </c>
      <c r="AI88" s="245">
        <f t="shared" si="140"/>
        <v>0</v>
      </c>
      <c r="AJ88" s="245">
        <f t="shared" ref="AJ88" si="141">SUM(AJ75:AJ87)</f>
        <v>0</v>
      </c>
      <c r="AK88" s="245">
        <f t="shared" ref="AK88" si="142">SUM(AK75:AK87)</f>
        <v>0</v>
      </c>
      <c r="AL88" s="245">
        <f t="shared" ref="AL88" si="143">SUM(AL75:AL87)</f>
        <v>0</v>
      </c>
      <c r="AM88" s="245">
        <f t="shared" ref="AM88" si="144">SUM(AM75:AM87)</f>
        <v>0</v>
      </c>
      <c r="AN88" s="245">
        <f t="shared" ref="AN88" si="145">SUM(AN75:AN87)</f>
        <v>0</v>
      </c>
      <c r="AO88" s="245">
        <f t="shared" ref="AO88:AP88" si="146">SUM(AO75:AO87)</f>
        <v>0</v>
      </c>
      <c r="AP88" s="245">
        <f t="shared" si="146"/>
        <v>0</v>
      </c>
      <c r="AQ88" s="245">
        <f t="shared" ref="AQ88" si="147">SUM(AQ75:AQ87)</f>
        <v>4.458333333333333</v>
      </c>
      <c r="AR88" s="245">
        <f t="shared" ref="AR88" si="148">SUM(AR75:AR87)</f>
        <v>0</v>
      </c>
      <c r="AS88" s="245">
        <f t="shared" ref="AS88" si="149">SUM(AS75:AS87)</f>
        <v>4.458333333333333</v>
      </c>
      <c r="AT88" s="78"/>
      <c r="AU88" s="78"/>
      <c r="AV88" s="78"/>
      <c r="AW88" s="78"/>
      <c r="AX88" s="78"/>
      <c r="AY88" s="78"/>
      <c r="AZ88" s="78"/>
      <c r="BA88" s="78"/>
      <c r="BB88" s="78"/>
      <c r="BC88" s="78"/>
      <c r="BD88" s="78"/>
      <c r="BE88" s="78"/>
      <c r="BF88" s="78"/>
      <c r="BG88" s="78"/>
      <c r="BH88" s="78"/>
      <c r="BI88" s="78"/>
      <c r="BJ88" s="78"/>
      <c r="BK88" s="78"/>
      <c r="BL88" s="78"/>
      <c r="BM88" s="78"/>
    </row>
    <row r="89" spans="1:65" ht="15.75" customHeight="1" thickBot="1">
      <c r="A89" s="942" t="s">
        <v>240</v>
      </c>
      <c r="B89" s="892"/>
      <c r="C89" s="892"/>
      <c r="D89" s="892"/>
      <c r="E89" s="892"/>
      <c r="F89" s="893"/>
      <c r="G89" s="266">
        <f t="shared" ref="G89:Z89" si="150">G88+G73</f>
        <v>64</v>
      </c>
      <c r="H89" s="267">
        <f t="shared" si="150"/>
        <v>1920</v>
      </c>
      <c r="I89" s="267">
        <f t="shared" si="150"/>
        <v>759</v>
      </c>
      <c r="J89" s="267">
        <f t="shared" si="150"/>
        <v>0</v>
      </c>
      <c r="K89" s="267">
        <f t="shared" si="150"/>
        <v>0</v>
      </c>
      <c r="L89" s="267">
        <f t="shared" si="150"/>
        <v>0</v>
      </c>
      <c r="M89" s="267">
        <f t="shared" si="150"/>
        <v>1161</v>
      </c>
      <c r="N89" s="148">
        <f t="shared" si="150"/>
        <v>0</v>
      </c>
      <c r="O89" s="148">
        <f t="shared" si="150"/>
        <v>0</v>
      </c>
      <c r="P89" s="148">
        <f t="shared" si="150"/>
        <v>6</v>
      </c>
      <c r="Q89" s="148">
        <f t="shared" si="150"/>
        <v>9</v>
      </c>
      <c r="R89" s="148">
        <f t="shared" si="150"/>
        <v>6</v>
      </c>
      <c r="S89" s="148">
        <f t="shared" si="150"/>
        <v>9</v>
      </c>
      <c r="T89" s="148">
        <f t="shared" si="150"/>
        <v>9</v>
      </c>
      <c r="U89" s="148">
        <f t="shared" si="150"/>
        <v>9</v>
      </c>
      <c r="V89" s="149">
        <f t="shared" si="150"/>
        <v>0</v>
      </c>
      <c r="W89" s="148">
        <f t="shared" si="150"/>
        <v>0</v>
      </c>
      <c r="X89" s="148">
        <f t="shared" si="150"/>
        <v>0</v>
      </c>
      <c r="Y89" s="148">
        <f t="shared" si="150"/>
        <v>0</v>
      </c>
      <c r="Z89" s="148">
        <f t="shared" si="150"/>
        <v>0</v>
      </c>
      <c r="AA89" s="78"/>
      <c r="AB89" s="78"/>
      <c r="AC89" s="78"/>
      <c r="AD89" s="299"/>
      <c r="AE89" s="299"/>
      <c r="AF89" s="299"/>
      <c r="AG89" s="299"/>
      <c r="AH89" s="299"/>
      <c r="AI89" s="299"/>
      <c r="AJ89" s="299"/>
      <c r="AK89" s="299"/>
      <c r="AL89" s="299"/>
      <c r="AM89" s="299"/>
      <c r="AN89" s="299"/>
      <c r="AO89" s="78"/>
      <c r="AP89" s="78"/>
      <c r="AQ89" s="300"/>
      <c r="AR89" s="300"/>
      <c r="AS89" s="78"/>
      <c r="AT89" s="78"/>
      <c r="AU89" s="78"/>
      <c r="AV89" s="78"/>
      <c r="AW89" s="78"/>
      <c r="AX89" s="78"/>
      <c r="AY89" s="78"/>
      <c r="AZ89" s="78"/>
      <c r="BA89" s="78"/>
      <c r="BB89" s="78"/>
      <c r="BC89" s="78"/>
      <c r="BD89" s="78"/>
      <c r="BE89" s="78"/>
      <c r="BF89" s="78"/>
      <c r="BG89" s="78"/>
      <c r="BH89" s="78"/>
      <c r="BI89" s="78"/>
      <c r="BJ89" s="78"/>
      <c r="BK89" s="78"/>
      <c r="BL89" s="78"/>
      <c r="BM89" s="78"/>
    </row>
    <row r="90" spans="1:65" ht="15.75" customHeight="1" thickBot="1">
      <c r="A90" s="941" t="s">
        <v>241</v>
      </c>
      <c r="B90" s="886"/>
      <c r="C90" s="886"/>
      <c r="D90" s="886"/>
      <c r="E90" s="886"/>
      <c r="F90" s="887"/>
      <c r="G90" s="266">
        <f t="shared" ref="G90:M90" si="151">G89+G67</f>
        <v>240</v>
      </c>
      <c r="H90" s="267">
        <f t="shared" si="151"/>
        <v>7200</v>
      </c>
      <c r="I90" s="267">
        <f t="shared" si="151"/>
        <v>2607</v>
      </c>
      <c r="J90" s="267">
        <f t="shared" si="151"/>
        <v>863</v>
      </c>
      <c r="K90" s="267">
        <f t="shared" si="151"/>
        <v>48</v>
      </c>
      <c r="L90" s="267">
        <f t="shared" si="151"/>
        <v>937</v>
      </c>
      <c r="M90" s="267">
        <f t="shared" si="151"/>
        <v>4473</v>
      </c>
      <c r="N90" s="148">
        <f t="shared" ref="N90:U90" si="152">N67+N89</f>
        <v>24</v>
      </c>
      <c r="O90" s="148">
        <f t="shared" si="152"/>
        <v>22</v>
      </c>
      <c r="P90" s="148">
        <f t="shared" si="152"/>
        <v>24</v>
      </c>
      <c r="Q90" s="148">
        <f t="shared" si="152"/>
        <v>23</v>
      </c>
      <c r="R90" s="148">
        <f t="shared" si="152"/>
        <v>22</v>
      </c>
      <c r="S90" s="148">
        <f t="shared" si="152"/>
        <v>17</v>
      </c>
      <c r="T90" s="148">
        <f t="shared" si="152"/>
        <v>22</v>
      </c>
      <c r="U90" s="148">
        <f t="shared" si="152"/>
        <v>15</v>
      </c>
      <c r="V90" s="27"/>
      <c r="W90" s="27"/>
      <c r="X90" s="817">
        <v>22</v>
      </c>
      <c r="Y90" s="817">
        <v>22</v>
      </c>
      <c r="Z90" s="817">
        <v>22</v>
      </c>
      <c r="AA90" s="27"/>
      <c r="AB90" s="27"/>
      <c r="AC90" s="27"/>
      <c r="AD90" s="285"/>
      <c r="AE90" s="285"/>
      <c r="AF90" s="285"/>
      <c r="AG90" s="285"/>
      <c r="AH90" s="285"/>
      <c r="AI90" s="285"/>
      <c r="AJ90" s="285"/>
      <c r="AK90" s="285"/>
      <c r="AL90" s="285"/>
      <c r="AM90" s="285"/>
      <c r="AN90" s="285"/>
      <c r="AO90" s="27"/>
      <c r="AP90" s="27"/>
      <c r="AQ90" s="286"/>
      <c r="AR90" s="286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</row>
    <row r="91" spans="1:65" ht="15.75" customHeight="1" thickBot="1">
      <c r="A91" s="894" t="s">
        <v>242</v>
      </c>
      <c r="B91" s="892"/>
      <c r="C91" s="892"/>
      <c r="D91" s="892"/>
      <c r="E91" s="892"/>
      <c r="F91" s="892"/>
      <c r="G91" s="892"/>
      <c r="H91" s="892"/>
      <c r="I91" s="892"/>
      <c r="J91" s="892"/>
      <c r="K91" s="892"/>
      <c r="L91" s="892"/>
      <c r="M91" s="893"/>
      <c r="N91" s="148">
        <f t="shared" ref="N91:Z91" si="153">N90</f>
        <v>24</v>
      </c>
      <c r="O91" s="148">
        <f t="shared" si="153"/>
        <v>22</v>
      </c>
      <c r="P91" s="148">
        <f t="shared" si="153"/>
        <v>24</v>
      </c>
      <c r="Q91" s="148">
        <f t="shared" si="153"/>
        <v>23</v>
      </c>
      <c r="R91" s="148">
        <f t="shared" si="153"/>
        <v>22</v>
      </c>
      <c r="S91" s="148">
        <f t="shared" si="153"/>
        <v>17</v>
      </c>
      <c r="T91" s="148">
        <f t="shared" si="153"/>
        <v>22</v>
      </c>
      <c r="U91" s="148">
        <f t="shared" si="153"/>
        <v>15</v>
      </c>
      <c r="V91" s="149">
        <f t="shared" si="153"/>
        <v>0</v>
      </c>
      <c r="W91" s="148">
        <f t="shared" si="153"/>
        <v>0</v>
      </c>
      <c r="X91" s="148">
        <f t="shared" si="153"/>
        <v>22</v>
      </c>
      <c r="Y91" s="148">
        <f t="shared" si="153"/>
        <v>22</v>
      </c>
      <c r="Z91" s="148">
        <f t="shared" si="153"/>
        <v>22</v>
      </c>
      <c r="AA91" s="27"/>
      <c r="AB91" s="27"/>
      <c r="AC91" s="27"/>
      <c r="AD91" s="285"/>
      <c r="AE91" s="285"/>
      <c r="AF91" s="285"/>
      <c r="AG91" s="285"/>
      <c r="AH91" s="285"/>
      <c r="AI91" s="285"/>
      <c r="AJ91" s="285"/>
      <c r="AK91" s="285"/>
      <c r="AL91" s="285"/>
      <c r="AM91" s="285"/>
      <c r="AN91" s="285"/>
      <c r="AO91" s="27"/>
      <c r="AP91" s="27"/>
      <c r="AQ91" s="286"/>
      <c r="AR91" s="286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</row>
    <row r="92" spans="1:65" ht="15.75" customHeight="1" thickBot="1">
      <c r="A92" s="894" t="s">
        <v>243</v>
      </c>
      <c r="B92" s="892"/>
      <c r="C92" s="892"/>
      <c r="D92" s="892"/>
      <c r="E92" s="892"/>
      <c r="F92" s="892"/>
      <c r="G92" s="892"/>
      <c r="H92" s="892"/>
      <c r="I92" s="892"/>
      <c r="J92" s="892"/>
      <c r="K92" s="892"/>
      <c r="L92" s="892"/>
      <c r="M92" s="893"/>
      <c r="N92" s="148">
        <v>4</v>
      </c>
      <c r="O92" s="269">
        <v>3</v>
      </c>
      <c r="P92" s="269">
        <v>2</v>
      </c>
      <c r="Q92" s="269">
        <v>2</v>
      </c>
      <c r="R92" s="269">
        <v>3</v>
      </c>
      <c r="S92" s="269">
        <v>3</v>
      </c>
      <c r="T92" s="269">
        <v>2</v>
      </c>
      <c r="U92" s="269">
        <v>3</v>
      </c>
      <c r="V92" s="27"/>
      <c r="W92" s="27"/>
      <c r="X92" s="27"/>
      <c r="Y92" s="27"/>
      <c r="Z92" s="27"/>
      <c r="AA92" s="27"/>
      <c r="AB92" s="27"/>
      <c r="AC92" s="27"/>
      <c r="AD92" s="285"/>
      <c r="AE92" s="285"/>
      <c r="AF92" s="285"/>
      <c r="AG92" s="285"/>
      <c r="AH92" s="285"/>
      <c r="AI92" s="285"/>
      <c r="AJ92" s="285"/>
      <c r="AK92" s="285"/>
      <c r="AL92" s="285"/>
      <c r="AM92" s="285"/>
      <c r="AN92" s="285"/>
      <c r="AO92" s="27"/>
      <c r="AP92" s="27"/>
      <c r="AQ92" s="286"/>
      <c r="AR92" s="286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</row>
    <row r="93" spans="1:65" ht="15.75" customHeight="1" thickBot="1">
      <c r="A93" s="894" t="s">
        <v>244</v>
      </c>
      <c r="B93" s="892"/>
      <c r="C93" s="892"/>
      <c r="D93" s="892"/>
      <c r="E93" s="892"/>
      <c r="F93" s="892"/>
      <c r="G93" s="892"/>
      <c r="H93" s="892"/>
      <c r="I93" s="892"/>
      <c r="J93" s="892"/>
      <c r="K93" s="892"/>
      <c r="L93" s="892"/>
      <c r="M93" s="893"/>
      <c r="N93" s="148">
        <v>3</v>
      </c>
      <c r="O93" s="113">
        <v>4</v>
      </c>
      <c r="P93" s="113">
        <v>5</v>
      </c>
      <c r="Q93" s="113">
        <v>5</v>
      </c>
      <c r="R93" s="113">
        <v>4</v>
      </c>
      <c r="S93" s="113">
        <v>4</v>
      </c>
      <c r="T93" s="113">
        <v>4</v>
      </c>
      <c r="U93" s="113">
        <v>2</v>
      </c>
      <c r="V93" s="27"/>
      <c r="W93" s="27"/>
      <c r="X93" s="27"/>
      <c r="Y93" s="27"/>
      <c r="Z93" s="27"/>
      <c r="AA93" s="27"/>
      <c r="AB93" s="27"/>
      <c r="AC93" s="27"/>
      <c r="AD93" s="285"/>
      <c r="AE93" s="285"/>
      <c r="AF93" s="285"/>
      <c r="AG93" s="285"/>
      <c r="AH93" s="285"/>
      <c r="AI93" s="285"/>
      <c r="AJ93" s="285"/>
      <c r="AK93" s="285"/>
      <c r="AL93" s="285"/>
      <c r="AM93" s="285"/>
      <c r="AN93" s="285"/>
      <c r="AO93" s="27"/>
      <c r="AP93" s="27"/>
      <c r="AQ93" s="286"/>
      <c r="AR93" s="286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</row>
    <row r="94" spans="1:65" ht="15.75" customHeight="1" thickBot="1">
      <c r="A94" s="894" t="s">
        <v>245</v>
      </c>
      <c r="B94" s="892"/>
      <c r="C94" s="892"/>
      <c r="D94" s="892"/>
      <c r="E94" s="892"/>
      <c r="F94" s="892"/>
      <c r="G94" s="892"/>
      <c r="H94" s="892"/>
      <c r="I94" s="892"/>
      <c r="J94" s="892"/>
      <c r="K94" s="892"/>
      <c r="L94" s="892"/>
      <c r="M94" s="893"/>
      <c r="N94" s="272"/>
      <c r="O94" s="273"/>
      <c r="P94" s="274"/>
      <c r="Q94" s="274"/>
      <c r="R94" s="274"/>
      <c r="S94" s="274"/>
      <c r="T94" s="274"/>
      <c r="U94" s="274"/>
      <c r="V94" s="27"/>
      <c r="W94" s="27"/>
      <c r="X94" s="27"/>
      <c r="Y94" s="27"/>
      <c r="Z94" s="27"/>
      <c r="AA94" s="27"/>
      <c r="AB94" s="27"/>
      <c r="AC94" s="27"/>
      <c r="AD94" s="285"/>
      <c r="AE94" s="285"/>
      <c r="AF94" s="285"/>
      <c r="AG94" s="285"/>
      <c r="AH94" s="285"/>
      <c r="AI94" s="285"/>
      <c r="AJ94" s="285"/>
      <c r="AK94" s="285"/>
      <c r="AL94" s="285"/>
      <c r="AM94" s="285"/>
      <c r="AN94" s="285"/>
      <c r="AO94" s="27"/>
      <c r="AP94" s="27"/>
      <c r="AQ94" s="286"/>
      <c r="AR94" s="286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  <c r="BM94" s="27"/>
    </row>
    <row r="95" spans="1:65" ht="15.75" customHeight="1" thickBot="1">
      <c r="A95" s="895" t="s">
        <v>246</v>
      </c>
      <c r="B95" s="896"/>
      <c r="C95" s="896"/>
      <c r="D95" s="896"/>
      <c r="E95" s="896"/>
      <c r="F95" s="896"/>
      <c r="G95" s="896"/>
      <c r="H95" s="896"/>
      <c r="I95" s="896"/>
      <c r="J95" s="896"/>
      <c r="K95" s="896"/>
      <c r="L95" s="896"/>
      <c r="M95" s="897"/>
      <c r="N95" s="37"/>
      <c r="O95" s="273"/>
      <c r="P95" s="391"/>
      <c r="Q95" s="392">
        <v>1</v>
      </c>
      <c r="R95" s="392">
        <v>1</v>
      </c>
      <c r="S95" s="392"/>
      <c r="T95" s="392">
        <v>1</v>
      </c>
      <c r="U95" s="391"/>
      <c r="V95" s="27"/>
      <c r="W95" s="27"/>
      <c r="X95" s="27"/>
      <c r="Y95" s="27"/>
      <c r="Z95" s="27"/>
      <c r="AA95" s="27"/>
      <c r="AB95" s="27"/>
      <c r="AC95" s="27"/>
      <c r="AD95" s="285"/>
      <c r="AE95" s="285"/>
      <c r="AF95" s="285"/>
      <c r="AG95" s="285"/>
      <c r="AH95" s="285"/>
      <c r="AI95" s="285"/>
      <c r="AJ95" s="285"/>
      <c r="AK95" s="285"/>
      <c r="AL95" s="285"/>
      <c r="AM95" s="285"/>
      <c r="AN95" s="285"/>
      <c r="AO95" s="27"/>
      <c r="AP95" s="27"/>
      <c r="AQ95" s="286"/>
      <c r="AR95" s="286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  <c r="BM95" s="27"/>
    </row>
    <row r="96" spans="1:65" ht="15.75" customHeight="1" thickBot="1">
      <c r="A96" s="898" t="s">
        <v>247</v>
      </c>
      <c r="B96" s="892"/>
      <c r="C96" s="892"/>
      <c r="D96" s="892"/>
      <c r="E96" s="892"/>
      <c r="F96" s="892"/>
      <c r="G96" s="892"/>
      <c r="H96" s="892"/>
      <c r="I96" s="892"/>
      <c r="J96" s="892"/>
      <c r="K96" s="892"/>
      <c r="L96" s="892"/>
      <c r="M96" s="893"/>
      <c r="N96" s="960" t="s">
        <v>248</v>
      </c>
      <c r="O96" s="961"/>
      <c r="P96" s="885">
        <f>G67/G90*100</f>
        <v>73.333333333333329</v>
      </c>
      <c r="Q96" s="887"/>
      <c r="R96" s="958" t="s">
        <v>249</v>
      </c>
      <c r="S96" s="959"/>
      <c r="T96" s="885">
        <f>G89/G90*100</f>
        <v>26.666666666666668</v>
      </c>
      <c r="U96" s="887"/>
      <c r="V96" s="278">
        <f>SUM(N96:U96)</f>
        <v>100</v>
      </c>
      <c r="W96" s="27"/>
      <c r="X96" s="27"/>
      <c r="Y96" s="27"/>
      <c r="Z96" s="27"/>
      <c r="AA96" s="27"/>
      <c r="AB96" s="27"/>
      <c r="AC96" s="27" t="s">
        <v>330</v>
      </c>
      <c r="AD96" s="27" t="s">
        <v>331</v>
      </c>
      <c r="AE96" s="393" t="s">
        <v>332</v>
      </c>
      <c r="AF96" s="285" t="s">
        <v>333</v>
      </c>
      <c r="AG96" s="285" t="s">
        <v>334</v>
      </c>
      <c r="AH96" s="285"/>
      <c r="AI96" s="285"/>
      <c r="AJ96" s="285"/>
      <c r="AK96" s="285"/>
      <c r="AL96" s="285"/>
      <c r="AM96" s="285"/>
      <c r="AN96" s="285"/>
      <c r="AO96" s="27"/>
      <c r="AP96" s="27"/>
      <c r="AQ96" s="286"/>
      <c r="AR96" s="286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  <c r="BM96" s="27"/>
    </row>
    <row r="97" spans="1:65" ht="15.75" customHeight="1">
      <c r="A97" s="801"/>
      <c r="B97" s="800"/>
      <c r="C97" s="800"/>
      <c r="D97" s="800"/>
      <c r="E97" s="800"/>
      <c r="F97" s="800"/>
      <c r="G97" s="800"/>
      <c r="H97" s="800"/>
      <c r="I97" s="800"/>
      <c r="J97" s="800"/>
      <c r="K97" s="800"/>
      <c r="L97" s="800"/>
      <c r="M97" s="800"/>
      <c r="N97" s="818"/>
      <c r="O97" s="819"/>
      <c r="P97" s="820"/>
      <c r="Q97" s="800"/>
      <c r="R97" s="821"/>
      <c r="S97" s="822"/>
      <c r="T97" s="820"/>
      <c r="U97" s="800"/>
      <c r="V97" s="278"/>
      <c r="W97" s="27"/>
      <c r="X97" s="27"/>
      <c r="Y97" s="27"/>
      <c r="Z97" s="27"/>
      <c r="AA97" s="27"/>
      <c r="AB97" s="27"/>
      <c r="AC97" s="27"/>
      <c r="AD97" s="27"/>
      <c r="AE97" s="393"/>
      <c r="AF97" s="285"/>
      <c r="AG97" s="285"/>
      <c r="AH97" s="285"/>
      <c r="AI97" s="285"/>
      <c r="AJ97" s="285"/>
      <c r="AK97" s="285"/>
      <c r="AL97" s="285"/>
      <c r="AM97" s="285"/>
      <c r="AN97" s="285"/>
      <c r="AO97" s="27"/>
      <c r="AP97" s="27"/>
      <c r="AQ97" s="286"/>
      <c r="AR97" s="286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  <c r="BM97" s="27"/>
    </row>
    <row r="98" spans="1:65" ht="15.75" customHeight="1">
      <c r="A98" s="801"/>
      <c r="B98" s="800"/>
      <c r="C98" s="800"/>
      <c r="D98" s="800"/>
      <c r="E98" s="800"/>
      <c r="F98" s="800"/>
      <c r="G98" s="800"/>
      <c r="H98" s="800"/>
      <c r="I98" s="800"/>
      <c r="J98" s="800"/>
      <c r="K98" s="800"/>
      <c r="L98" s="800"/>
      <c r="M98" s="800"/>
      <c r="N98" s="818"/>
      <c r="O98" s="819"/>
      <c r="P98" s="820"/>
      <c r="Q98" s="800"/>
      <c r="R98" s="821"/>
      <c r="S98" s="822"/>
      <c r="T98" s="820"/>
      <c r="U98" s="800"/>
      <c r="V98" s="278"/>
      <c r="W98" s="27"/>
      <c r="X98" s="27"/>
      <c r="Y98" s="27"/>
      <c r="Z98" s="27"/>
      <c r="AA98" s="27"/>
      <c r="AB98" s="27"/>
      <c r="AC98" s="27"/>
      <c r="AD98" s="27"/>
      <c r="AE98" s="393"/>
      <c r="AF98" s="285"/>
      <c r="AG98" s="285"/>
      <c r="AH98" s="285"/>
      <c r="AI98" s="285"/>
      <c r="AJ98" s="285"/>
      <c r="AK98" s="285"/>
      <c r="AL98" s="285"/>
      <c r="AM98" s="285"/>
      <c r="AN98" s="285"/>
      <c r="AO98" s="27"/>
      <c r="AP98" s="27"/>
      <c r="AQ98" s="286"/>
      <c r="AR98" s="286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BM98" s="27"/>
    </row>
    <row r="99" spans="1:65" ht="15.75" customHeight="1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85"/>
      <c r="AE99" s="285"/>
      <c r="AF99" s="285"/>
      <c r="AG99" s="285"/>
      <c r="AH99" s="285"/>
      <c r="AI99" s="285"/>
      <c r="AJ99" s="285"/>
      <c r="AK99" s="285"/>
      <c r="AL99" s="285"/>
      <c r="AM99" s="285"/>
      <c r="AN99" s="285"/>
      <c r="AO99" s="27"/>
      <c r="AP99" s="27"/>
      <c r="AQ99" s="286"/>
      <c r="AR99" s="286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BM99" s="27"/>
    </row>
    <row r="100" spans="1:65" ht="15.75" customHeight="1">
      <c r="A100" s="27"/>
      <c r="B100" s="282" t="s">
        <v>528</v>
      </c>
      <c r="C100" s="282"/>
      <c r="D100" s="940"/>
      <c r="E100" s="830"/>
      <c r="F100" s="830"/>
      <c r="G100" s="830"/>
      <c r="H100" s="282"/>
      <c r="I100" s="956" t="s">
        <v>529</v>
      </c>
      <c r="J100" s="957"/>
      <c r="K100" s="95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85"/>
      <c r="AE100" s="285"/>
      <c r="AF100" s="285"/>
      <c r="AG100" s="285"/>
      <c r="AH100" s="285"/>
      <c r="AI100" s="285"/>
      <c r="AJ100" s="285"/>
      <c r="AK100" s="285"/>
      <c r="AL100" s="285"/>
      <c r="AM100" s="285"/>
      <c r="AN100" s="285"/>
      <c r="AO100" s="27"/>
      <c r="AP100" s="27"/>
      <c r="AQ100" s="286"/>
      <c r="AR100" s="286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BM100" s="27"/>
    </row>
    <row r="101" spans="1:65" ht="15.75" customHeight="1">
      <c r="A101" s="27"/>
      <c r="B101" s="282"/>
      <c r="C101" s="282"/>
      <c r="D101" s="802"/>
      <c r="E101" s="800"/>
      <c r="F101" s="800"/>
      <c r="G101" s="800"/>
      <c r="H101" s="282"/>
      <c r="I101" s="803"/>
      <c r="J101" s="804"/>
      <c r="K101" s="804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85"/>
      <c r="AE101" s="285"/>
      <c r="AF101" s="285"/>
      <c r="AG101" s="285"/>
      <c r="AH101" s="285"/>
      <c r="AI101" s="285"/>
      <c r="AJ101" s="285"/>
      <c r="AK101" s="285"/>
      <c r="AL101" s="285"/>
      <c r="AM101" s="285"/>
      <c r="AN101" s="285"/>
      <c r="AO101" s="27"/>
      <c r="AP101" s="27"/>
      <c r="AQ101" s="286"/>
      <c r="AR101" s="286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  <c r="BM101" s="27"/>
    </row>
    <row r="102" spans="1:65" ht="15.75" customHeight="1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85"/>
      <c r="AE102" s="285"/>
      <c r="AF102" s="285"/>
      <c r="AG102" s="285"/>
      <c r="AH102" s="285"/>
      <c r="AI102" s="285"/>
      <c r="AJ102" s="285"/>
      <c r="AK102" s="285"/>
      <c r="AL102" s="285"/>
      <c r="AM102" s="285"/>
      <c r="AN102" s="285"/>
      <c r="AO102" s="27"/>
      <c r="AP102" s="27"/>
      <c r="AQ102" s="286"/>
      <c r="AR102" s="286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  <c r="BM102" s="27"/>
    </row>
    <row r="103" spans="1:65" ht="15.75" customHeight="1">
      <c r="A103" s="26"/>
      <c r="B103" s="282" t="s">
        <v>530</v>
      </c>
      <c r="C103" s="282"/>
      <c r="D103" s="940"/>
      <c r="E103" s="830"/>
      <c r="F103" s="830"/>
      <c r="G103" s="830"/>
      <c r="H103" s="282"/>
      <c r="I103" s="956" t="s">
        <v>531</v>
      </c>
      <c r="J103" s="957"/>
      <c r="K103" s="957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299"/>
      <c r="AE103" s="299"/>
      <c r="AF103" s="299"/>
      <c r="AG103" s="299"/>
      <c r="AH103" s="299"/>
      <c r="AI103" s="299"/>
      <c r="AJ103" s="299"/>
      <c r="AK103" s="299"/>
      <c r="AL103" s="299"/>
      <c r="AM103" s="299"/>
      <c r="AN103" s="299"/>
      <c r="AO103" s="78"/>
      <c r="AP103" s="78"/>
      <c r="AQ103" s="300"/>
      <c r="AR103" s="300"/>
      <c r="AS103" s="78"/>
      <c r="AT103" s="78"/>
      <c r="AU103" s="78"/>
      <c r="AV103" s="78"/>
      <c r="AW103" s="78"/>
      <c r="AX103" s="78"/>
      <c r="AY103" s="78"/>
      <c r="AZ103" s="78"/>
      <c r="BA103" s="78"/>
      <c r="BB103" s="78"/>
      <c r="BC103" s="78"/>
      <c r="BD103" s="78"/>
      <c r="BE103" s="78"/>
      <c r="BF103" s="78"/>
      <c r="BG103" s="78"/>
      <c r="BH103" s="78"/>
      <c r="BI103" s="78"/>
      <c r="BJ103" s="78"/>
      <c r="BK103" s="78"/>
      <c r="BL103" s="78"/>
      <c r="BM103" s="78"/>
    </row>
    <row r="104" spans="1:65" ht="15.75" customHeight="1">
      <c r="A104" s="26"/>
      <c r="B104" s="282"/>
      <c r="C104" s="282"/>
      <c r="D104" s="802"/>
      <c r="E104" s="800"/>
      <c r="F104" s="800"/>
      <c r="G104" s="800"/>
      <c r="H104" s="282"/>
      <c r="I104" s="282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299"/>
      <c r="AE104" s="299"/>
      <c r="AF104" s="299"/>
      <c r="AG104" s="299"/>
      <c r="AH104" s="299"/>
      <c r="AI104" s="299"/>
      <c r="AJ104" s="299"/>
      <c r="AK104" s="299"/>
      <c r="AL104" s="299"/>
      <c r="AM104" s="299"/>
      <c r="AN104" s="299"/>
      <c r="AO104" s="78"/>
      <c r="AP104" s="78"/>
      <c r="AQ104" s="300"/>
      <c r="AR104" s="300"/>
      <c r="AS104" s="78"/>
      <c r="AT104" s="78"/>
      <c r="AU104" s="78"/>
      <c r="AV104" s="78"/>
      <c r="AW104" s="78"/>
      <c r="AX104" s="78"/>
      <c r="AY104" s="78"/>
      <c r="AZ104" s="78"/>
      <c r="BA104" s="78"/>
      <c r="BB104" s="78"/>
      <c r="BC104" s="78"/>
      <c r="BD104" s="78"/>
      <c r="BE104" s="78"/>
      <c r="BF104" s="78"/>
      <c r="BG104" s="78"/>
      <c r="BH104" s="78"/>
      <c r="BI104" s="78"/>
      <c r="BJ104" s="78"/>
      <c r="BK104" s="78"/>
      <c r="BL104" s="78"/>
      <c r="BM104" s="78"/>
    </row>
    <row r="105" spans="1:65" ht="15.75" customHeight="1">
      <c r="A105" s="26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299"/>
      <c r="AE105" s="299"/>
      <c r="AF105" s="299"/>
      <c r="AG105" s="299"/>
      <c r="AH105" s="299"/>
      <c r="AI105" s="299"/>
      <c r="AJ105" s="299"/>
      <c r="AK105" s="299"/>
      <c r="AL105" s="299"/>
      <c r="AM105" s="299"/>
      <c r="AN105" s="299"/>
      <c r="AO105" s="78"/>
      <c r="AP105" s="78"/>
      <c r="AQ105" s="300"/>
      <c r="AR105" s="300"/>
      <c r="AS105" s="78"/>
      <c r="AT105" s="78"/>
      <c r="AU105" s="78"/>
      <c r="AV105" s="78"/>
      <c r="AW105" s="78"/>
      <c r="AX105" s="78"/>
      <c r="AY105" s="78"/>
      <c r="AZ105" s="78"/>
      <c r="BA105" s="78"/>
      <c r="BB105" s="78"/>
      <c r="BC105" s="78"/>
      <c r="BD105" s="78"/>
      <c r="BE105" s="78"/>
      <c r="BF105" s="78"/>
      <c r="BG105" s="78"/>
      <c r="BH105" s="78"/>
      <c r="BI105" s="78"/>
      <c r="BJ105" s="78"/>
      <c r="BK105" s="78"/>
      <c r="BL105" s="78"/>
      <c r="BM105" s="78"/>
    </row>
    <row r="106" spans="1:65" ht="15.75" customHeight="1">
      <c r="A106" s="26"/>
      <c r="B106" s="282" t="s">
        <v>340</v>
      </c>
      <c r="C106" s="282"/>
      <c r="D106" s="940"/>
      <c r="E106" s="830"/>
      <c r="F106" s="830"/>
      <c r="G106" s="830"/>
      <c r="H106" s="282"/>
      <c r="I106" s="956" t="s">
        <v>532</v>
      </c>
      <c r="J106" s="957"/>
      <c r="K106" s="957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943" t="s">
        <v>71</v>
      </c>
      <c r="AE106" s="834"/>
      <c r="AF106" s="835"/>
      <c r="AG106" s="943" t="s">
        <v>72</v>
      </c>
      <c r="AH106" s="834"/>
      <c r="AI106" s="835"/>
      <c r="AJ106" s="943" t="s">
        <v>73</v>
      </c>
      <c r="AK106" s="834"/>
      <c r="AL106" s="835"/>
      <c r="AM106" s="943" t="s">
        <v>74</v>
      </c>
      <c r="AN106" s="835"/>
      <c r="AO106" s="78"/>
      <c r="AP106" s="78"/>
      <c r="AQ106" s="300"/>
      <c r="AR106" s="300"/>
      <c r="AS106" s="78"/>
      <c r="AT106" s="78"/>
      <c r="AU106" s="78"/>
      <c r="AV106" s="78"/>
      <c r="AW106" s="78"/>
      <c r="AX106" s="78"/>
      <c r="AY106" s="78"/>
      <c r="AZ106" s="78"/>
      <c r="BA106" s="78"/>
      <c r="BB106" s="78"/>
      <c r="BC106" s="78"/>
      <c r="BD106" s="78"/>
      <c r="BE106" s="78"/>
      <c r="BF106" s="78"/>
      <c r="BG106" s="78"/>
      <c r="BH106" s="78"/>
      <c r="BI106" s="78"/>
      <c r="BJ106" s="78"/>
      <c r="BK106" s="78"/>
      <c r="BL106" s="78"/>
      <c r="BM106" s="78"/>
    </row>
    <row r="107" spans="1:65" ht="15.75" customHeight="1">
      <c r="A107" s="27"/>
      <c r="B107" s="78"/>
      <c r="C107" s="78"/>
      <c r="D107" s="78"/>
      <c r="E107" s="78"/>
      <c r="F107" s="78"/>
      <c r="G107" s="78"/>
      <c r="H107" s="78"/>
      <c r="I107" s="78"/>
      <c r="J107" s="78"/>
      <c r="K107" s="78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78"/>
      <c r="W107" s="78"/>
      <c r="X107" s="78"/>
      <c r="Y107" s="78"/>
      <c r="Z107" s="78"/>
      <c r="AA107" s="78"/>
      <c r="AB107" s="78"/>
      <c r="AC107" s="78"/>
      <c r="AD107" s="287">
        <v>1</v>
      </c>
      <c r="AE107" s="287" t="s">
        <v>75</v>
      </c>
      <c r="AF107" s="287" t="s">
        <v>76</v>
      </c>
      <c r="AG107" s="287">
        <v>3</v>
      </c>
      <c r="AH107" s="287" t="s">
        <v>77</v>
      </c>
      <c r="AI107" s="287" t="s">
        <v>78</v>
      </c>
      <c r="AJ107" s="287">
        <v>5</v>
      </c>
      <c r="AK107" s="287" t="s">
        <v>79</v>
      </c>
      <c r="AL107" s="287" t="s">
        <v>80</v>
      </c>
      <c r="AM107" s="287">
        <v>7</v>
      </c>
      <c r="AN107" s="287">
        <v>8</v>
      </c>
      <c r="AO107" s="78"/>
      <c r="AP107" s="78"/>
      <c r="AQ107" s="300"/>
      <c r="AR107" s="300"/>
      <c r="AS107" s="78"/>
      <c r="AT107" s="78"/>
      <c r="AU107" s="78"/>
      <c r="AV107" s="78"/>
      <c r="AW107" s="78"/>
      <c r="AX107" s="78"/>
      <c r="AY107" s="78"/>
      <c r="AZ107" s="78"/>
      <c r="BA107" s="78"/>
      <c r="BB107" s="78"/>
      <c r="BC107" s="78"/>
      <c r="BD107" s="78"/>
      <c r="BE107" s="78"/>
      <c r="BF107" s="78"/>
      <c r="BG107" s="78"/>
      <c r="BH107" s="78"/>
      <c r="BI107" s="78"/>
      <c r="BJ107" s="78"/>
      <c r="BK107" s="78"/>
      <c r="BL107" s="78"/>
      <c r="BM107" s="78"/>
    </row>
  </sheetData>
  <mergeCells count="82">
    <mergeCell ref="AM106:AN106"/>
    <mergeCell ref="AD106:AF106"/>
    <mergeCell ref="A70:B70"/>
    <mergeCell ref="AM4:AN4"/>
    <mergeCell ref="L4:L7"/>
    <mergeCell ref="A2:A7"/>
    <mergeCell ref="G2:G7"/>
    <mergeCell ref="F4:F7"/>
    <mergeCell ref="AJ106:AL106"/>
    <mergeCell ref="AG106:AI106"/>
    <mergeCell ref="AJ4:AL4"/>
    <mergeCell ref="AD4:AF4"/>
    <mergeCell ref="AG4:AI4"/>
    <mergeCell ref="A68:U68"/>
    <mergeCell ref="A74:U74"/>
    <mergeCell ref="A67:F67"/>
    <mergeCell ref="A66:F66"/>
    <mergeCell ref="A71:B71"/>
    <mergeCell ref="A72:B72"/>
    <mergeCell ref="A69:U69"/>
    <mergeCell ref="D103:G103"/>
    <mergeCell ref="T96:U96"/>
    <mergeCell ref="R96:S96"/>
    <mergeCell ref="I103:K103"/>
    <mergeCell ref="D100:G100"/>
    <mergeCell ref="I100:K100"/>
    <mergeCell ref="N96:O96"/>
    <mergeCell ref="P96:Q96"/>
    <mergeCell ref="A89:F89"/>
    <mergeCell ref="A88:F88"/>
    <mergeCell ref="A75:B75"/>
    <mergeCell ref="A73:F73"/>
    <mergeCell ref="A79:B79"/>
    <mergeCell ref="A76:B76"/>
    <mergeCell ref="A78:B78"/>
    <mergeCell ref="A82:B82"/>
    <mergeCell ref="A85:B85"/>
    <mergeCell ref="A77:B77"/>
    <mergeCell ref="A80:B80"/>
    <mergeCell ref="A81:B81"/>
    <mergeCell ref="A83:B83"/>
    <mergeCell ref="A84:B84"/>
    <mergeCell ref="A95:M95"/>
    <mergeCell ref="A96:M96"/>
    <mergeCell ref="I106:K106"/>
    <mergeCell ref="D106:G106"/>
    <mergeCell ref="A90:F90"/>
    <mergeCell ref="A91:M91"/>
    <mergeCell ref="A92:M92"/>
    <mergeCell ref="A94:M94"/>
    <mergeCell ref="A93:M93"/>
    <mergeCell ref="A10:U10"/>
    <mergeCell ref="A64:U64"/>
    <mergeCell ref="A63:F63"/>
    <mergeCell ref="M3:M7"/>
    <mergeCell ref="A31:B31"/>
    <mergeCell ref="A60:U60"/>
    <mergeCell ref="A32:U32"/>
    <mergeCell ref="A33:U33"/>
    <mergeCell ref="E3:F3"/>
    <mergeCell ref="A59:F59"/>
    <mergeCell ref="T4:U4"/>
    <mergeCell ref="N4:O4"/>
    <mergeCell ref="P4:Q4"/>
    <mergeCell ref="R4:S4"/>
    <mergeCell ref="N6:U6"/>
    <mergeCell ref="A86:B86"/>
    <mergeCell ref="A87:B87"/>
    <mergeCell ref="N2:U3"/>
    <mergeCell ref="A1:U1"/>
    <mergeCell ref="H2:M2"/>
    <mergeCell ref="B2:B7"/>
    <mergeCell ref="C3:C7"/>
    <mergeCell ref="D3:D7"/>
    <mergeCell ref="E4:E7"/>
    <mergeCell ref="H3:H7"/>
    <mergeCell ref="I4:I7"/>
    <mergeCell ref="I3:L3"/>
    <mergeCell ref="C2:F2"/>
    <mergeCell ref="J4:J7"/>
    <mergeCell ref="K4:K7"/>
    <mergeCell ref="A9:U9"/>
  </mergeCells>
  <pageMargins left="0.70866141732283472" right="0.70866141732283472" top="0.74803149606299213" bottom="0.74803149606299213" header="0" footer="0"/>
  <pageSetup paperSize="9" orientation="landscape" r:id="rId1"/>
  <rowBreaks count="1" manualBreakCount="1">
    <brk id="7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T187"/>
  <sheetViews>
    <sheetView workbookViewId="0"/>
  </sheetViews>
  <sheetFormatPr defaultColWidth="14.44140625" defaultRowHeight="15" customHeight="1"/>
  <cols>
    <col min="1" max="1" width="3.88671875" customWidth="1"/>
    <col min="2" max="2" width="4.5546875" customWidth="1"/>
    <col min="3" max="3" width="46.5546875" customWidth="1"/>
    <col min="4" max="4" width="9.109375" customWidth="1"/>
    <col min="5" max="5" width="7.109375" customWidth="1"/>
    <col min="6" max="6" width="7.33203125" customWidth="1"/>
    <col min="7" max="9" width="4.44140625" customWidth="1"/>
    <col min="10" max="10" width="5.5546875" customWidth="1"/>
    <col min="11" max="11" width="7" customWidth="1"/>
    <col min="12" max="12" width="6" customWidth="1"/>
    <col min="13" max="13" width="9.109375" customWidth="1"/>
    <col min="14" max="14" width="3.44140625" customWidth="1"/>
    <col min="15" max="15" width="5" customWidth="1"/>
    <col min="16" max="16" width="5.5546875" customWidth="1"/>
    <col min="17" max="17" width="19" hidden="1" customWidth="1"/>
    <col min="18" max="18" width="8.6640625" hidden="1" customWidth="1"/>
    <col min="19" max="19" width="7.109375" hidden="1" customWidth="1"/>
    <col min="20" max="20" width="7.33203125" hidden="1" customWidth="1"/>
    <col min="21" max="23" width="4.44140625" hidden="1" customWidth="1"/>
    <col min="24" max="24" width="5.5546875" hidden="1" customWidth="1"/>
    <col min="25" max="25" width="7" hidden="1" customWidth="1"/>
    <col min="26" max="26" width="11" hidden="1" customWidth="1"/>
    <col min="27" max="28" width="8.6640625" hidden="1" customWidth="1"/>
    <col min="29" max="29" width="3.88671875" customWidth="1"/>
    <col min="30" max="30" width="4.5546875" customWidth="1"/>
    <col min="31" max="31" width="7.109375" customWidth="1"/>
    <col min="32" max="32" width="11.109375" customWidth="1"/>
    <col min="33" max="33" width="44.88671875" customWidth="1"/>
    <col min="34" max="34" width="7.33203125" customWidth="1"/>
    <col min="35" max="35" width="4.44140625" customWidth="1"/>
    <col min="36" max="36" width="6" customWidth="1"/>
    <col min="37" max="37" width="4.44140625" customWidth="1"/>
    <col min="38" max="38" width="5.5546875" customWidth="1"/>
    <col min="39" max="39" width="7" customWidth="1"/>
    <col min="40" max="46" width="9.109375" customWidth="1"/>
  </cols>
  <sheetData>
    <row r="1" spans="1:46" ht="23.4">
      <c r="A1" s="407"/>
      <c r="B1" s="407"/>
      <c r="C1" s="968" t="s">
        <v>343</v>
      </c>
      <c r="D1" s="827"/>
      <c r="E1" s="827"/>
      <c r="F1" s="827"/>
      <c r="G1" s="827"/>
      <c r="H1" s="827"/>
      <c r="I1" s="827"/>
      <c r="J1" s="827"/>
      <c r="K1" s="827"/>
      <c r="L1" s="827"/>
      <c r="M1" s="827"/>
      <c r="N1" s="409"/>
      <c r="AF1" s="410" t="s">
        <v>344</v>
      </c>
      <c r="AG1" s="411" t="s">
        <v>345</v>
      </c>
      <c r="AN1" s="409"/>
      <c r="AO1" s="409"/>
      <c r="AP1" s="409"/>
      <c r="AQ1" s="409"/>
      <c r="AR1" s="409"/>
      <c r="AS1" s="409"/>
      <c r="AT1" s="409"/>
    </row>
    <row r="2" spans="1:46" ht="21">
      <c r="A2" s="407"/>
      <c r="B2" s="407"/>
      <c r="C2" s="412" t="s">
        <v>346</v>
      </c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9"/>
      <c r="O2" s="413"/>
      <c r="P2" s="413"/>
      <c r="Q2" s="413"/>
      <c r="R2" s="413"/>
      <c r="S2" s="413"/>
      <c r="T2" s="413"/>
      <c r="U2" s="413"/>
      <c r="V2" s="413"/>
      <c r="W2" s="413"/>
      <c r="X2" s="413"/>
      <c r="Y2" s="413"/>
      <c r="Z2" s="413"/>
      <c r="AA2" s="413"/>
      <c r="AB2" s="413"/>
      <c r="AC2" s="413"/>
      <c r="AD2" s="413"/>
      <c r="AE2" s="413"/>
      <c r="AF2" s="414"/>
      <c r="AG2" s="412" t="s">
        <v>347</v>
      </c>
      <c r="AH2" s="413"/>
      <c r="AI2" s="413"/>
      <c r="AJ2" s="413" t="s">
        <v>343</v>
      </c>
      <c r="AK2" s="413"/>
      <c r="AL2" s="413"/>
      <c r="AM2" s="413"/>
      <c r="AN2" s="409"/>
      <c r="AO2" s="409"/>
      <c r="AP2" s="409"/>
      <c r="AQ2" s="409"/>
      <c r="AR2" s="409"/>
      <c r="AS2" s="409"/>
      <c r="AT2" s="409"/>
    </row>
    <row r="3" spans="1:46" ht="15" customHeight="1">
      <c r="A3" s="407"/>
      <c r="B3" s="407"/>
      <c r="C3" s="415" t="s">
        <v>348</v>
      </c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  <c r="AF3" s="414"/>
      <c r="AG3" s="415" t="s">
        <v>348</v>
      </c>
      <c r="AH3" s="409"/>
      <c r="AI3" s="409"/>
      <c r="AJ3" s="409"/>
      <c r="AK3" s="409"/>
      <c r="AL3" s="409"/>
      <c r="AM3" s="409"/>
      <c r="AN3" s="409"/>
      <c r="AO3" s="409"/>
      <c r="AP3" s="409"/>
      <c r="AQ3" s="409"/>
      <c r="AR3" s="409"/>
      <c r="AS3" s="409"/>
      <c r="AT3" s="409"/>
    </row>
    <row r="4" spans="1:46" ht="15" customHeight="1">
      <c r="A4" s="407"/>
      <c r="B4" s="407"/>
      <c r="C4" s="966" t="s">
        <v>349</v>
      </c>
      <c r="D4" s="962" t="s">
        <v>350</v>
      </c>
      <c r="E4" s="964" t="s">
        <v>351</v>
      </c>
      <c r="F4" s="834"/>
      <c r="G4" s="834"/>
      <c r="H4" s="834"/>
      <c r="I4" s="834"/>
      <c r="J4" s="835"/>
      <c r="K4" s="962" t="s">
        <v>352</v>
      </c>
      <c r="L4" s="962" t="s">
        <v>353</v>
      </c>
      <c r="M4" s="962" t="s">
        <v>354</v>
      </c>
      <c r="N4" s="409"/>
      <c r="AF4" s="414"/>
      <c r="AG4" s="966" t="s">
        <v>349</v>
      </c>
      <c r="AH4" s="962" t="s">
        <v>350</v>
      </c>
      <c r="AI4" s="964" t="s">
        <v>351</v>
      </c>
      <c r="AJ4" s="834"/>
      <c r="AK4" s="834"/>
      <c r="AL4" s="834"/>
      <c r="AM4" s="834"/>
      <c r="AN4" s="835"/>
      <c r="AO4" s="962" t="s">
        <v>352</v>
      </c>
      <c r="AP4" s="962" t="s">
        <v>353</v>
      </c>
      <c r="AQ4" s="962" t="s">
        <v>354</v>
      </c>
      <c r="AR4" s="409"/>
      <c r="AS4" s="409"/>
      <c r="AT4" s="409"/>
    </row>
    <row r="5" spans="1:46" ht="15" customHeight="1">
      <c r="A5" s="407"/>
      <c r="B5" s="407"/>
      <c r="C5" s="907"/>
      <c r="D5" s="907"/>
      <c r="E5" s="962" t="s">
        <v>63</v>
      </c>
      <c r="F5" s="965" t="s">
        <v>355</v>
      </c>
      <c r="G5" s="834"/>
      <c r="H5" s="834"/>
      <c r="I5" s="835"/>
      <c r="J5" s="962" t="s">
        <v>356</v>
      </c>
      <c r="K5" s="907"/>
      <c r="L5" s="907"/>
      <c r="M5" s="907"/>
      <c r="N5" s="409"/>
      <c r="AF5" s="414"/>
      <c r="AG5" s="907"/>
      <c r="AH5" s="907"/>
      <c r="AI5" s="962" t="s">
        <v>63</v>
      </c>
      <c r="AJ5" s="965" t="s">
        <v>355</v>
      </c>
      <c r="AK5" s="834"/>
      <c r="AL5" s="834"/>
      <c r="AM5" s="835"/>
      <c r="AN5" s="962" t="s">
        <v>356</v>
      </c>
      <c r="AO5" s="907"/>
      <c r="AP5" s="907"/>
      <c r="AQ5" s="907"/>
      <c r="AR5" s="409"/>
      <c r="AS5" s="409"/>
      <c r="AT5" s="409"/>
    </row>
    <row r="6" spans="1:46" ht="15" customHeight="1">
      <c r="A6" s="407"/>
      <c r="B6" s="407"/>
      <c r="C6" s="907"/>
      <c r="D6" s="907"/>
      <c r="E6" s="907"/>
      <c r="F6" s="962" t="s">
        <v>357</v>
      </c>
      <c r="G6" s="964" t="s">
        <v>358</v>
      </c>
      <c r="H6" s="834"/>
      <c r="I6" s="835"/>
      <c r="J6" s="907"/>
      <c r="K6" s="907"/>
      <c r="L6" s="907"/>
      <c r="M6" s="907"/>
      <c r="N6" s="409"/>
      <c r="AF6" s="414"/>
      <c r="AG6" s="907"/>
      <c r="AH6" s="907"/>
      <c r="AI6" s="907"/>
      <c r="AJ6" s="962" t="s">
        <v>357</v>
      </c>
      <c r="AK6" s="964" t="s">
        <v>358</v>
      </c>
      <c r="AL6" s="834"/>
      <c r="AM6" s="835"/>
      <c r="AN6" s="907"/>
      <c r="AO6" s="907"/>
      <c r="AP6" s="907"/>
      <c r="AQ6" s="907"/>
      <c r="AR6" s="409"/>
      <c r="AS6" s="409"/>
      <c r="AT6" s="409"/>
    </row>
    <row r="7" spans="1:46" ht="12.75" customHeight="1">
      <c r="A7" s="407"/>
      <c r="B7" s="407"/>
      <c r="C7" s="907"/>
      <c r="D7" s="907"/>
      <c r="E7" s="907"/>
      <c r="F7" s="907"/>
      <c r="G7" s="962" t="s">
        <v>359</v>
      </c>
      <c r="H7" s="962" t="s">
        <v>360</v>
      </c>
      <c r="I7" s="962" t="s">
        <v>30</v>
      </c>
      <c r="J7" s="907"/>
      <c r="K7" s="907"/>
      <c r="L7" s="907"/>
      <c r="M7" s="907"/>
      <c r="N7" s="409"/>
      <c r="AF7" s="414"/>
      <c r="AG7" s="907"/>
      <c r="AH7" s="907"/>
      <c r="AI7" s="907"/>
      <c r="AJ7" s="907"/>
      <c r="AK7" s="962" t="s">
        <v>359</v>
      </c>
      <c r="AL7" s="962" t="s">
        <v>360</v>
      </c>
      <c r="AM7" s="962" t="s">
        <v>30</v>
      </c>
      <c r="AN7" s="907"/>
      <c r="AO7" s="907"/>
      <c r="AP7" s="907"/>
      <c r="AQ7" s="907"/>
      <c r="AR7" s="409"/>
      <c r="AS7" s="409"/>
      <c r="AT7" s="409"/>
    </row>
    <row r="8" spans="1:46" ht="14.4">
      <c r="A8" s="407"/>
      <c r="B8" s="407"/>
      <c r="C8" s="907"/>
      <c r="D8" s="907"/>
      <c r="E8" s="907"/>
      <c r="F8" s="907"/>
      <c r="G8" s="907"/>
      <c r="H8" s="907"/>
      <c r="I8" s="907"/>
      <c r="J8" s="907"/>
      <c r="K8" s="907"/>
      <c r="L8" s="907"/>
      <c r="M8" s="907"/>
      <c r="N8" s="409"/>
      <c r="AF8" s="414"/>
      <c r="AG8" s="907"/>
      <c r="AH8" s="907"/>
      <c r="AI8" s="907"/>
      <c r="AJ8" s="907"/>
      <c r="AK8" s="907"/>
      <c r="AL8" s="907"/>
      <c r="AM8" s="907"/>
      <c r="AN8" s="907"/>
      <c r="AO8" s="907"/>
      <c r="AP8" s="907"/>
      <c r="AQ8" s="907"/>
      <c r="AR8" s="409"/>
      <c r="AS8" s="409"/>
      <c r="AT8" s="409"/>
    </row>
    <row r="9" spans="1:46" ht="14.4">
      <c r="A9" s="407"/>
      <c r="B9" s="407"/>
      <c r="C9" s="907"/>
      <c r="D9" s="907"/>
      <c r="E9" s="907"/>
      <c r="F9" s="907"/>
      <c r="G9" s="907"/>
      <c r="H9" s="907"/>
      <c r="I9" s="907"/>
      <c r="J9" s="907"/>
      <c r="K9" s="907"/>
      <c r="L9" s="907"/>
      <c r="M9" s="907"/>
      <c r="N9" s="409"/>
      <c r="AF9" s="414"/>
      <c r="AG9" s="907"/>
      <c r="AH9" s="907"/>
      <c r="AI9" s="907"/>
      <c r="AJ9" s="907"/>
      <c r="AK9" s="907"/>
      <c r="AL9" s="907"/>
      <c r="AM9" s="907"/>
      <c r="AN9" s="907"/>
      <c r="AO9" s="907"/>
      <c r="AP9" s="907"/>
      <c r="AQ9" s="907"/>
      <c r="AR9" s="409"/>
      <c r="AS9" s="409"/>
      <c r="AT9" s="409"/>
    </row>
    <row r="10" spans="1:46" ht="3.75" customHeight="1">
      <c r="A10" s="407"/>
      <c r="B10" s="407"/>
      <c r="C10" s="963"/>
      <c r="D10" s="963"/>
      <c r="E10" s="963"/>
      <c r="F10" s="963"/>
      <c r="G10" s="963"/>
      <c r="H10" s="963"/>
      <c r="I10" s="963"/>
      <c r="J10" s="963"/>
      <c r="K10" s="963"/>
      <c r="L10" s="963"/>
      <c r="M10" s="963"/>
      <c r="N10" s="409"/>
      <c r="AF10" s="414"/>
      <c r="AG10" s="963"/>
      <c r="AH10" s="963"/>
      <c r="AI10" s="963"/>
      <c r="AJ10" s="963"/>
      <c r="AK10" s="963"/>
      <c r="AL10" s="963"/>
      <c r="AM10" s="963"/>
      <c r="AN10" s="963"/>
      <c r="AO10" s="963"/>
      <c r="AP10" s="963"/>
      <c r="AQ10" s="963"/>
      <c r="AR10" s="409"/>
      <c r="AS10" s="409"/>
      <c r="AT10" s="409"/>
    </row>
    <row r="11" spans="1:46" ht="14.4">
      <c r="A11" s="407" t="s">
        <v>361</v>
      </c>
      <c r="B11" s="407" t="s">
        <v>362</v>
      </c>
      <c r="C11" s="416" t="s">
        <v>85</v>
      </c>
      <c r="D11" s="417">
        <v>3</v>
      </c>
      <c r="E11" s="287">
        <f t="shared" ref="E11:E17" si="0">D11*30</f>
        <v>90</v>
      </c>
      <c r="F11" s="287">
        <f t="shared" ref="F11:F17" si="1">G11+H11+I11</f>
        <v>45</v>
      </c>
      <c r="G11" s="287"/>
      <c r="H11" s="287"/>
      <c r="I11" s="287">
        <v>45</v>
      </c>
      <c r="J11" s="287">
        <f t="shared" ref="J11:J17" si="2">E11-F11</f>
        <v>45</v>
      </c>
      <c r="K11" s="418">
        <f t="shared" ref="K11:K17" si="3">F11/15</f>
        <v>3</v>
      </c>
      <c r="L11" s="287" t="s">
        <v>361</v>
      </c>
      <c r="M11" s="418">
        <f t="shared" ref="M11:M17" si="4">F11/E11*100</f>
        <v>50</v>
      </c>
      <c r="N11" s="409" t="s">
        <v>363</v>
      </c>
      <c r="AD11" s="413" t="s">
        <v>364</v>
      </c>
      <c r="AF11" s="419">
        <v>11.13</v>
      </c>
      <c r="AG11" s="420" t="s">
        <v>85</v>
      </c>
      <c r="AH11" s="417">
        <v>4</v>
      </c>
      <c r="AI11" s="287">
        <f>AH11*30</f>
        <v>120</v>
      </c>
      <c r="AJ11" s="287">
        <f>AK11+AL11+AM11</f>
        <v>45</v>
      </c>
      <c r="AK11" s="287"/>
      <c r="AL11" s="287"/>
      <c r="AM11" s="287">
        <v>45</v>
      </c>
      <c r="AN11" s="287">
        <f>AI11-AJ11</f>
        <v>75</v>
      </c>
      <c r="AO11" s="418">
        <f>AJ11/15</f>
        <v>3</v>
      </c>
      <c r="AP11" s="287" t="s">
        <v>361</v>
      </c>
      <c r="AQ11" s="418">
        <f>AJ11/AI11*100</f>
        <v>37.5</v>
      </c>
      <c r="AR11" s="409" t="s">
        <v>363</v>
      </c>
      <c r="AS11" s="409" t="s">
        <v>365</v>
      </c>
      <c r="AT11" s="409"/>
    </row>
    <row r="12" spans="1:46" ht="14.4">
      <c r="A12" s="407" t="s">
        <v>361</v>
      </c>
      <c r="B12" s="407" t="s">
        <v>362</v>
      </c>
      <c r="C12" s="416" t="s">
        <v>92</v>
      </c>
      <c r="D12" s="418">
        <v>3</v>
      </c>
      <c r="E12" s="287">
        <f t="shared" si="0"/>
        <v>90</v>
      </c>
      <c r="F12" s="287">
        <f t="shared" si="1"/>
        <v>60</v>
      </c>
      <c r="G12" s="287"/>
      <c r="H12" s="287"/>
      <c r="I12" s="287">
        <v>60</v>
      </c>
      <c r="J12" s="287">
        <f t="shared" si="2"/>
        <v>30</v>
      </c>
      <c r="K12" s="418">
        <f t="shared" si="3"/>
        <v>4</v>
      </c>
      <c r="L12" s="287" t="s">
        <v>361</v>
      </c>
      <c r="M12" s="418">
        <f t="shared" si="4"/>
        <v>66.666666666666657</v>
      </c>
      <c r="N12" s="409" t="s">
        <v>363</v>
      </c>
      <c r="AD12" s="413" t="s">
        <v>366</v>
      </c>
      <c r="AF12" s="419"/>
      <c r="AG12" s="416"/>
      <c r="AH12" s="418"/>
      <c r="AI12" s="287"/>
      <c r="AJ12" s="287"/>
      <c r="AK12" s="287"/>
      <c r="AL12" s="287"/>
      <c r="AM12" s="287"/>
      <c r="AN12" s="287"/>
      <c r="AO12" s="418"/>
      <c r="AP12" s="287"/>
      <c r="AQ12" s="418"/>
      <c r="AR12" s="409"/>
      <c r="AS12" s="409"/>
      <c r="AT12" s="409"/>
    </row>
    <row r="13" spans="1:46" ht="14.4">
      <c r="A13" s="407" t="s">
        <v>361</v>
      </c>
      <c r="B13" s="407" t="s">
        <v>362</v>
      </c>
      <c r="C13" s="416" t="s">
        <v>105</v>
      </c>
      <c r="D13" s="418">
        <v>7</v>
      </c>
      <c r="E13" s="287">
        <f t="shared" si="0"/>
        <v>210</v>
      </c>
      <c r="F13" s="287">
        <f t="shared" si="1"/>
        <v>75</v>
      </c>
      <c r="G13" s="287">
        <v>45</v>
      </c>
      <c r="H13" s="287"/>
      <c r="I13" s="287">
        <v>30</v>
      </c>
      <c r="J13" s="287">
        <f t="shared" si="2"/>
        <v>135</v>
      </c>
      <c r="K13" s="418">
        <f t="shared" si="3"/>
        <v>5</v>
      </c>
      <c r="L13" s="287" t="s">
        <v>367</v>
      </c>
      <c r="M13" s="418">
        <f t="shared" si="4"/>
        <v>35.714285714285715</v>
      </c>
      <c r="N13" s="409" t="s">
        <v>363</v>
      </c>
      <c r="AD13" s="413" t="s">
        <v>368</v>
      </c>
      <c r="AF13" s="419">
        <v>1.2</v>
      </c>
      <c r="AG13" s="420" t="s">
        <v>105</v>
      </c>
      <c r="AH13" s="418">
        <v>7</v>
      </c>
      <c r="AI13" s="287">
        <f t="shared" ref="AI13:AI17" si="5">AH13*30</f>
        <v>210</v>
      </c>
      <c r="AJ13" s="287">
        <f t="shared" ref="AJ13:AJ17" si="6">AK13+AL13+AM13</f>
        <v>75</v>
      </c>
      <c r="AK13" s="287">
        <v>45</v>
      </c>
      <c r="AL13" s="287"/>
      <c r="AM13" s="287">
        <v>30</v>
      </c>
      <c r="AN13" s="287">
        <f t="shared" ref="AN13:AN17" si="7">AI13-AJ13</f>
        <v>135</v>
      </c>
      <c r="AO13" s="418">
        <f t="shared" ref="AO13:AO17" si="8">AJ13/15</f>
        <v>5</v>
      </c>
      <c r="AP13" s="287" t="s">
        <v>367</v>
      </c>
      <c r="AQ13" s="418">
        <f t="shared" ref="AQ13:AQ17" si="9">AJ13/AI13*100</f>
        <v>35.714285714285715</v>
      </c>
      <c r="AR13" s="409" t="s">
        <v>363</v>
      </c>
      <c r="AS13" s="409"/>
      <c r="AT13" s="409"/>
    </row>
    <row r="14" spans="1:46" ht="14.4">
      <c r="A14" s="407" t="s">
        <v>361</v>
      </c>
      <c r="B14" s="407" t="s">
        <v>362</v>
      </c>
      <c r="C14" s="416" t="s">
        <v>111</v>
      </c>
      <c r="D14" s="418">
        <v>6</v>
      </c>
      <c r="E14" s="287">
        <f t="shared" si="0"/>
        <v>180</v>
      </c>
      <c r="F14" s="287">
        <f t="shared" si="1"/>
        <v>75</v>
      </c>
      <c r="G14" s="287">
        <v>30</v>
      </c>
      <c r="H14" s="287"/>
      <c r="I14" s="287">
        <v>45</v>
      </c>
      <c r="J14" s="287">
        <f t="shared" si="2"/>
        <v>105</v>
      </c>
      <c r="K14" s="418">
        <f t="shared" si="3"/>
        <v>5</v>
      </c>
      <c r="L14" s="287" t="s">
        <v>367</v>
      </c>
      <c r="M14" s="418">
        <f t="shared" si="4"/>
        <v>41.666666666666671</v>
      </c>
      <c r="N14" s="409" t="s">
        <v>363</v>
      </c>
      <c r="AD14" s="413" t="s">
        <v>369</v>
      </c>
      <c r="AF14" s="419"/>
      <c r="AG14" s="420" t="s">
        <v>111</v>
      </c>
      <c r="AH14" s="418">
        <v>6</v>
      </c>
      <c r="AI14" s="287">
        <f t="shared" si="5"/>
        <v>180</v>
      </c>
      <c r="AJ14" s="287">
        <f t="shared" si="6"/>
        <v>75</v>
      </c>
      <c r="AK14" s="287">
        <v>30</v>
      </c>
      <c r="AL14" s="287"/>
      <c r="AM14" s="287">
        <v>45</v>
      </c>
      <c r="AN14" s="287">
        <f t="shared" si="7"/>
        <v>105</v>
      </c>
      <c r="AO14" s="418">
        <f t="shared" si="8"/>
        <v>5</v>
      </c>
      <c r="AP14" s="287" t="s">
        <v>367</v>
      </c>
      <c r="AQ14" s="418">
        <f t="shared" si="9"/>
        <v>41.666666666666671</v>
      </c>
      <c r="AR14" s="409" t="s">
        <v>363</v>
      </c>
      <c r="AS14" s="409"/>
      <c r="AT14" s="409"/>
    </row>
    <row r="15" spans="1:46" ht="14.4">
      <c r="A15" s="407" t="s">
        <v>361</v>
      </c>
      <c r="B15" s="407" t="s">
        <v>362</v>
      </c>
      <c r="C15" s="416" t="s">
        <v>118</v>
      </c>
      <c r="D15" s="418">
        <v>5</v>
      </c>
      <c r="E15" s="287">
        <f t="shared" si="0"/>
        <v>150</v>
      </c>
      <c r="F15" s="287">
        <f t="shared" si="1"/>
        <v>60</v>
      </c>
      <c r="G15" s="287">
        <v>30</v>
      </c>
      <c r="H15" s="287"/>
      <c r="I15" s="287">
        <v>30</v>
      </c>
      <c r="J15" s="287">
        <f t="shared" si="2"/>
        <v>90</v>
      </c>
      <c r="K15" s="418">
        <f t="shared" si="3"/>
        <v>4</v>
      </c>
      <c r="L15" s="287" t="s">
        <v>367</v>
      </c>
      <c r="M15" s="418">
        <f t="shared" si="4"/>
        <v>40</v>
      </c>
      <c r="N15" s="409" t="s">
        <v>370</v>
      </c>
      <c r="AD15" s="413" t="s">
        <v>371</v>
      </c>
      <c r="AF15" s="419"/>
      <c r="AG15" s="421" t="s">
        <v>265</v>
      </c>
      <c r="AH15" s="418">
        <v>6</v>
      </c>
      <c r="AI15" s="287">
        <f t="shared" si="5"/>
        <v>180</v>
      </c>
      <c r="AJ15" s="287">
        <f t="shared" si="6"/>
        <v>60</v>
      </c>
      <c r="AK15" s="287">
        <v>30</v>
      </c>
      <c r="AL15" s="287"/>
      <c r="AM15" s="287">
        <v>30</v>
      </c>
      <c r="AN15" s="287">
        <f t="shared" si="7"/>
        <v>120</v>
      </c>
      <c r="AO15" s="418">
        <f t="shared" si="8"/>
        <v>4</v>
      </c>
      <c r="AP15" s="287" t="s">
        <v>367</v>
      </c>
      <c r="AQ15" s="418">
        <f t="shared" si="9"/>
        <v>33.333333333333329</v>
      </c>
      <c r="AR15" s="409" t="s">
        <v>370</v>
      </c>
      <c r="AS15" s="409" t="s">
        <v>365</v>
      </c>
      <c r="AT15" s="409" t="s">
        <v>372</v>
      </c>
    </row>
    <row r="16" spans="1:46" ht="14.4">
      <c r="A16" s="407" t="s">
        <v>361</v>
      </c>
      <c r="B16" s="407" t="s">
        <v>362</v>
      </c>
      <c r="C16" s="416" t="s">
        <v>115</v>
      </c>
      <c r="D16" s="418">
        <v>5</v>
      </c>
      <c r="E16" s="287">
        <f t="shared" si="0"/>
        <v>150</v>
      </c>
      <c r="F16" s="287">
        <f t="shared" si="1"/>
        <v>60</v>
      </c>
      <c r="G16" s="287">
        <v>15</v>
      </c>
      <c r="H16" s="287">
        <v>45</v>
      </c>
      <c r="I16" s="287"/>
      <c r="J16" s="287">
        <f t="shared" si="2"/>
        <v>90</v>
      </c>
      <c r="K16" s="418">
        <f t="shared" si="3"/>
        <v>4</v>
      </c>
      <c r="L16" s="287" t="s">
        <v>373</v>
      </c>
      <c r="M16" s="418">
        <f t="shared" si="4"/>
        <v>40</v>
      </c>
      <c r="N16" s="409" t="s">
        <v>363</v>
      </c>
      <c r="AD16" s="413" t="s">
        <v>374</v>
      </c>
      <c r="AF16" s="419">
        <v>11.6</v>
      </c>
      <c r="AG16" s="420" t="s">
        <v>375</v>
      </c>
      <c r="AH16" s="418">
        <v>6</v>
      </c>
      <c r="AI16" s="287">
        <f t="shared" si="5"/>
        <v>180</v>
      </c>
      <c r="AJ16" s="287">
        <f t="shared" si="6"/>
        <v>60</v>
      </c>
      <c r="AK16" s="287">
        <v>15</v>
      </c>
      <c r="AL16" s="287">
        <v>45</v>
      </c>
      <c r="AM16" s="287"/>
      <c r="AN16" s="287">
        <f t="shared" si="7"/>
        <v>120</v>
      </c>
      <c r="AO16" s="418">
        <f t="shared" si="8"/>
        <v>4</v>
      </c>
      <c r="AP16" s="287" t="s">
        <v>373</v>
      </c>
      <c r="AQ16" s="418">
        <f t="shared" si="9"/>
        <v>33.333333333333329</v>
      </c>
      <c r="AR16" s="409" t="s">
        <v>363</v>
      </c>
      <c r="AS16" s="409" t="s">
        <v>365</v>
      </c>
      <c r="AT16" s="409" t="s">
        <v>372</v>
      </c>
    </row>
    <row r="17" spans="1:46" ht="14.4">
      <c r="A17" s="407" t="s">
        <v>361</v>
      </c>
      <c r="B17" s="407" t="s">
        <v>362</v>
      </c>
      <c r="C17" s="416" t="s">
        <v>376</v>
      </c>
      <c r="D17" s="418">
        <v>1</v>
      </c>
      <c r="E17" s="287">
        <f t="shared" si="0"/>
        <v>30</v>
      </c>
      <c r="F17" s="287">
        <f t="shared" si="1"/>
        <v>15</v>
      </c>
      <c r="G17" s="287">
        <v>8</v>
      </c>
      <c r="H17" s="287"/>
      <c r="I17" s="287">
        <v>7</v>
      </c>
      <c r="J17" s="287">
        <f t="shared" si="2"/>
        <v>15</v>
      </c>
      <c r="K17" s="418">
        <f t="shared" si="3"/>
        <v>1</v>
      </c>
      <c r="L17" s="287" t="s">
        <v>361</v>
      </c>
      <c r="M17" s="418">
        <f t="shared" si="4"/>
        <v>50</v>
      </c>
      <c r="N17" s="409" t="s">
        <v>370</v>
      </c>
      <c r="AD17" s="413" t="s">
        <v>371</v>
      </c>
      <c r="AF17" s="419">
        <v>1</v>
      </c>
      <c r="AG17" s="422" t="s">
        <v>102</v>
      </c>
      <c r="AH17" s="418">
        <v>1</v>
      </c>
      <c r="AI17" s="287">
        <f t="shared" si="5"/>
        <v>30</v>
      </c>
      <c r="AJ17" s="287">
        <f t="shared" si="6"/>
        <v>15</v>
      </c>
      <c r="AK17" s="287">
        <v>8</v>
      </c>
      <c r="AL17" s="287"/>
      <c r="AM17" s="287">
        <v>7</v>
      </c>
      <c r="AN17" s="287">
        <f t="shared" si="7"/>
        <v>15</v>
      </c>
      <c r="AO17" s="418">
        <f t="shared" si="8"/>
        <v>1</v>
      </c>
      <c r="AP17" s="287" t="s">
        <v>361</v>
      </c>
      <c r="AQ17" s="418">
        <f t="shared" si="9"/>
        <v>50</v>
      </c>
      <c r="AR17" s="409" t="s">
        <v>370</v>
      </c>
      <c r="AS17" s="409"/>
      <c r="AT17" s="409"/>
    </row>
    <row r="18" spans="1:46" ht="14.4">
      <c r="A18" s="407"/>
      <c r="B18" s="407"/>
      <c r="C18" s="423" t="s">
        <v>52</v>
      </c>
      <c r="D18" s="424">
        <f t="shared" ref="D18:K18" si="10">SUM(D11:D17)</f>
        <v>30</v>
      </c>
      <c r="E18" s="425">
        <f t="shared" si="10"/>
        <v>900</v>
      </c>
      <c r="F18" s="425">
        <f t="shared" si="10"/>
        <v>390</v>
      </c>
      <c r="G18" s="425">
        <f t="shared" si="10"/>
        <v>128</v>
      </c>
      <c r="H18" s="425">
        <f t="shared" si="10"/>
        <v>45</v>
      </c>
      <c r="I18" s="425">
        <f t="shared" si="10"/>
        <v>217</v>
      </c>
      <c r="J18" s="425">
        <f t="shared" si="10"/>
        <v>510</v>
      </c>
      <c r="K18" s="425">
        <f t="shared" si="10"/>
        <v>26</v>
      </c>
      <c r="L18" s="425"/>
      <c r="M18" s="425"/>
      <c r="N18" s="409"/>
      <c r="AD18" s="413"/>
      <c r="AF18" s="419"/>
      <c r="AG18" s="423" t="s">
        <v>52</v>
      </c>
      <c r="AH18" s="424">
        <f t="shared" ref="AH18:AO18" si="11">SUM(AH11:AH17)</f>
        <v>30</v>
      </c>
      <c r="AI18" s="425">
        <f t="shared" si="11"/>
        <v>900</v>
      </c>
      <c r="AJ18" s="425">
        <f t="shared" si="11"/>
        <v>330</v>
      </c>
      <c r="AK18" s="425">
        <f t="shared" si="11"/>
        <v>128</v>
      </c>
      <c r="AL18" s="425">
        <f t="shared" si="11"/>
        <v>45</v>
      </c>
      <c r="AM18" s="425">
        <f t="shared" si="11"/>
        <v>157</v>
      </c>
      <c r="AN18" s="425">
        <f t="shared" si="11"/>
        <v>570</v>
      </c>
      <c r="AO18" s="425">
        <f t="shared" si="11"/>
        <v>22</v>
      </c>
      <c r="AP18" s="425"/>
      <c r="AQ18" s="425"/>
      <c r="AR18" s="409"/>
      <c r="AS18" s="409"/>
      <c r="AT18" s="409"/>
    </row>
    <row r="19" spans="1:46" ht="14.4">
      <c r="A19" s="407"/>
      <c r="B19" s="407"/>
      <c r="C19" s="426" t="s">
        <v>377</v>
      </c>
      <c r="D19" s="427">
        <f>30-D18</f>
        <v>0</v>
      </c>
      <c r="E19" s="427"/>
      <c r="F19" s="427"/>
      <c r="G19" s="427"/>
      <c r="H19" s="427"/>
      <c r="I19" s="427"/>
      <c r="J19" s="427"/>
      <c r="K19" s="427"/>
      <c r="L19" s="427"/>
      <c r="M19" s="409"/>
      <c r="N19" s="409"/>
      <c r="AD19" s="413"/>
      <c r="AF19" s="414"/>
      <c r="AG19" s="426"/>
      <c r="AH19" s="427">
        <f>30-AH18</f>
        <v>0</v>
      </c>
      <c r="AI19" s="427"/>
      <c r="AJ19" s="427"/>
      <c r="AK19" s="427"/>
      <c r="AL19" s="427"/>
      <c r="AM19" s="427"/>
      <c r="AN19" s="427"/>
      <c r="AO19" s="427"/>
      <c r="AP19" s="427"/>
      <c r="AQ19" s="409"/>
      <c r="AR19" s="409"/>
      <c r="AS19" s="409"/>
      <c r="AT19" s="409"/>
    </row>
    <row r="20" spans="1:46" ht="14.4">
      <c r="A20" s="407"/>
      <c r="B20" s="407"/>
      <c r="C20" s="415" t="s">
        <v>378</v>
      </c>
      <c r="D20" s="409"/>
      <c r="E20" s="409"/>
      <c r="F20" s="409"/>
      <c r="G20" s="409"/>
      <c r="H20" s="409"/>
      <c r="I20" s="409"/>
      <c r="J20" s="409"/>
      <c r="K20" s="409"/>
      <c r="L20" s="409"/>
      <c r="M20" s="409"/>
      <c r="N20" s="409"/>
      <c r="AD20" s="413"/>
      <c r="AF20" s="414"/>
      <c r="AG20" s="415" t="s">
        <v>378</v>
      </c>
      <c r="AH20" s="409"/>
      <c r="AI20" s="409"/>
      <c r="AJ20" s="409"/>
      <c r="AK20" s="409"/>
      <c r="AL20" s="409"/>
      <c r="AM20" s="409"/>
      <c r="AN20" s="409"/>
      <c r="AO20" s="409"/>
      <c r="AP20" s="409"/>
      <c r="AQ20" s="409"/>
      <c r="AR20" s="409"/>
      <c r="AS20" s="409"/>
      <c r="AT20" s="409"/>
    </row>
    <row r="21" spans="1:46" ht="15" customHeight="1">
      <c r="A21" s="407"/>
      <c r="B21" s="407"/>
      <c r="C21" s="966" t="s">
        <v>349</v>
      </c>
      <c r="D21" s="962" t="s">
        <v>350</v>
      </c>
      <c r="E21" s="964" t="s">
        <v>351</v>
      </c>
      <c r="F21" s="834"/>
      <c r="G21" s="834"/>
      <c r="H21" s="834"/>
      <c r="I21" s="834"/>
      <c r="J21" s="835"/>
      <c r="K21" s="962" t="s">
        <v>352</v>
      </c>
      <c r="L21" s="962" t="s">
        <v>353</v>
      </c>
      <c r="M21" s="962" t="s">
        <v>354</v>
      </c>
      <c r="N21" s="409"/>
      <c r="AD21" s="413"/>
      <c r="AF21" s="414"/>
      <c r="AG21" s="966" t="s">
        <v>349</v>
      </c>
      <c r="AH21" s="962" t="s">
        <v>350</v>
      </c>
      <c r="AI21" s="964" t="s">
        <v>351</v>
      </c>
      <c r="AJ21" s="834"/>
      <c r="AK21" s="834"/>
      <c r="AL21" s="834"/>
      <c r="AM21" s="834"/>
      <c r="AN21" s="835"/>
      <c r="AO21" s="962" t="s">
        <v>352</v>
      </c>
      <c r="AP21" s="962" t="s">
        <v>353</v>
      </c>
      <c r="AQ21" s="962" t="s">
        <v>354</v>
      </c>
      <c r="AR21" s="409"/>
      <c r="AS21" s="409"/>
      <c r="AT21" s="409"/>
    </row>
    <row r="22" spans="1:46" ht="15" customHeight="1">
      <c r="A22" s="407"/>
      <c r="B22" s="407"/>
      <c r="C22" s="907"/>
      <c r="D22" s="907"/>
      <c r="E22" s="962" t="s">
        <v>63</v>
      </c>
      <c r="F22" s="965" t="s">
        <v>355</v>
      </c>
      <c r="G22" s="834"/>
      <c r="H22" s="834"/>
      <c r="I22" s="835"/>
      <c r="J22" s="962" t="s">
        <v>379</v>
      </c>
      <c r="K22" s="907"/>
      <c r="L22" s="907"/>
      <c r="M22" s="907"/>
      <c r="N22" s="409"/>
      <c r="AD22" s="413"/>
      <c r="AF22" s="414"/>
      <c r="AG22" s="907"/>
      <c r="AH22" s="907"/>
      <c r="AI22" s="962" t="s">
        <v>63</v>
      </c>
      <c r="AJ22" s="965" t="s">
        <v>355</v>
      </c>
      <c r="AK22" s="834"/>
      <c r="AL22" s="834"/>
      <c r="AM22" s="835"/>
      <c r="AN22" s="962" t="s">
        <v>379</v>
      </c>
      <c r="AO22" s="907"/>
      <c r="AP22" s="907"/>
      <c r="AQ22" s="907"/>
      <c r="AR22" s="409"/>
      <c r="AS22" s="409"/>
      <c r="AT22" s="409"/>
    </row>
    <row r="23" spans="1:46" ht="15" customHeight="1">
      <c r="A23" s="407"/>
      <c r="B23" s="407"/>
      <c r="C23" s="907"/>
      <c r="D23" s="907"/>
      <c r="E23" s="907"/>
      <c r="F23" s="962" t="s">
        <v>357</v>
      </c>
      <c r="G23" s="964" t="s">
        <v>358</v>
      </c>
      <c r="H23" s="834"/>
      <c r="I23" s="835"/>
      <c r="J23" s="907"/>
      <c r="K23" s="907"/>
      <c r="L23" s="907"/>
      <c r="M23" s="907"/>
      <c r="N23" s="409"/>
      <c r="AD23" s="413"/>
      <c r="AF23" s="414"/>
      <c r="AG23" s="907"/>
      <c r="AH23" s="907"/>
      <c r="AI23" s="907"/>
      <c r="AJ23" s="962" t="s">
        <v>357</v>
      </c>
      <c r="AK23" s="964" t="s">
        <v>358</v>
      </c>
      <c r="AL23" s="834"/>
      <c r="AM23" s="835"/>
      <c r="AN23" s="907"/>
      <c r="AO23" s="907"/>
      <c r="AP23" s="907"/>
      <c r="AQ23" s="907"/>
      <c r="AR23" s="409"/>
      <c r="AS23" s="409"/>
      <c r="AT23" s="409"/>
    </row>
    <row r="24" spans="1:46" ht="15" customHeight="1">
      <c r="A24" s="407"/>
      <c r="B24" s="407"/>
      <c r="C24" s="907"/>
      <c r="D24" s="907"/>
      <c r="E24" s="907"/>
      <c r="F24" s="907"/>
      <c r="G24" s="967" t="s">
        <v>68</v>
      </c>
      <c r="H24" s="967" t="s">
        <v>380</v>
      </c>
      <c r="I24" s="967" t="s">
        <v>381</v>
      </c>
      <c r="J24" s="907"/>
      <c r="K24" s="907"/>
      <c r="L24" s="907"/>
      <c r="M24" s="907"/>
      <c r="N24" s="409"/>
      <c r="AD24" s="413"/>
      <c r="AF24" s="414"/>
      <c r="AG24" s="907"/>
      <c r="AH24" s="907"/>
      <c r="AI24" s="907"/>
      <c r="AJ24" s="907"/>
      <c r="AK24" s="967" t="s">
        <v>68</v>
      </c>
      <c r="AL24" s="967" t="s">
        <v>380</v>
      </c>
      <c r="AM24" s="967" t="s">
        <v>381</v>
      </c>
      <c r="AN24" s="907"/>
      <c r="AO24" s="907"/>
      <c r="AP24" s="907"/>
      <c r="AQ24" s="907"/>
      <c r="AR24" s="409"/>
      <c r="AS24" s="409"/>
      <c r="AT24" s="409"/>
    </row>
    <row r="25" spans="1:46" ht="15.75" customHeight="1">
      <c r="A25" s="407"/>
      <c r="B25" s="407"/>
      <c r="C25" s="907"/>
      <c r="D25" s="907"/>
      <c r="E25" s="907"/>
      <c r="F25" s="907"/>
      <c r="G25" s="907"/>
      <c r="H25" s="907"/>
      <c r="I25" s="907"/>
      <c r="J25" s="907"/>
      <c r="K25" s="907"/>
      <c r="L25" s="907"/>
      <c r="M25" s="907"/>
      <c r="N25" s="409"/>
      <c r="AD25" s="413"/>
      <c r="AF25" s="414"/>
      <c r="AG25" s="907"/>
      <c r="AH25" s="907"/>
      <c r="AI25" s="907"/>
      <c r="AJ25" s="907"/>
      <c r="AK25" s="907"/>
      <c r="AL25" s="907"/>
      <c r="AM25" s="907"/>
      <c r="AN25" s="907"/>
      <c r="AO25" s="907"/>
      <c r="AP25" s="907"/>
      <c r="AQ25" s="907"/>
      <c r="AR25" s="409"/>
      <c r="AS25" s="409"/>
      <c r="AT25" s="409"/>
    </row>
    <row r="26" spans="1:46" ht="15.75" customHeight="1">
      <c r="A26" s="407"/>
      <c r="B26" s="407"/>
      <c r="C26" s="907"/>
      <c r="D26" s="907"/>
      <c r="E26" s="907"/>
      <c r="F26" s="907"/>
      <c r="G26" s="907"/>
      <c r="H26" s="907"/>
      <c r="I26" s="907"/>
      <c r="J26" s="907"/>
      <c r="K26" s="907"/>
      <c r="L26" s="907"/>
      <c r="M26" s="907"/>
      <c r="N26" s="409"/>
      <c r="AD26" s="413"/>
      <c r="AF26" s="414"/>
      <c r="AG26" s="907"/>
      <c r="AH26" s="907"/>
      <c r="AI26" s="907"/>
      <c r="AJ26" s="907"/>
      <c r="AK26" s="907"/>
      <c r="AL26" s="907"/>
      <c r="AM26" s="907"/>
      <c r="AN26" s="907"/>
      <c r="AO26" s="907"/>
      <c r="AP26" s="907"/>
      <c r="AQ26" s="907"/>
      <c r="AR26" s="409"/>
      <c r="AS26" s="409"/>
      <c r="AT26" s="409"/>
    </row>
    <row r="27" spans="1:46" ht="15.75" customHeight="1">
      <c r="A27" s="407"/>
      <c r="B27" s="407"/>
      <c r="C27" s="963"/>
      <c r="D27" s="963"/>
      <c r="E27" s="963"/>
      <c r="F27" s="963"/>
      <c r="G27" s="963"/>
      <c r="H27" s="963"/>
      <c r="I27" s="963"/>
      <c r="J27" s="963"/>
      <c r="K27" s="963"/>
      <c r="L27" s="963"/>
      <c r="M27" s="963"/>
      <c r="N27" s="409"/>
      <c r="AD27" s="413"/>
      <c r="AF27" s="414"/>
      <c r="AG27" s="963"/>
      <c r="AH27" s="963"/>
      <c r="AI27" s="963"/>
      <c r="AJ27" s="963"/>
      <c r="AK27" s="963"/>
      <c r="AL27" s="963"/>
      <c r="AM27" s="963"/>
      <c r="AN27" s="963"/>
      <c r="AO27" s="963"/>
      <c r="AP27" s="963"/>
      <c r="AQ27" s="963"/>
      <c r="AR27" s="409"/>
      <c r="AS27" s="409"/>
      <c r="AT27" s="409"/>
    </row>
    <row r="28" spans="1:46" ht="15.75" customHeight="1">
      <c r="A28" s="407" t="s">
        <v>361</v>
      </c>
      <c r="B28" s="407" t="s">
        <v>362</v>
      </c>
      <c r="C28" s="416" t="s">
        <v>85</v>
      </c>
      <c r="D28" s="417">
        <v>3</v>
      </c>
      <c r="E28" s="287">
        <f t="shared" ref="E28:E35" si="12">D28*30</f>
        <v>90</v>
      </c>
      <c r="F28" s="287">
        <f t="shared" ref="F28:F35" si="13">G28+H28+I28</f>
        <v>36</v>
      </c>
      <c r="G28" s="287"/>
      <c r="H28" s="287"/>
      <c r="I28" s="287">
        <v>36</v>
      </c>
      <c r="J28" s="287">
        <f t="shared" ref="J28:J35" si="14">E28-F28</f>
        <v>54</v>
      </c>
      <c r="K28" s="418">
        <f t="shared" ref="K28:K35" si="15">F28/18</f>
        <v>2</v>
      </c>
      <c r="L28" s="287" t="s">
        <v>361</v>
      </c>
      <c r="M28" s="418">
        <f t="shared" ref="M28:M35" si="16">F28/E28*100</f>
        <v>40</v>
      </c>
      <c r="N28" s="409" t="s">
        <v>363</v>
      </c>
      <c r="AD28" s="413" t="s">
        <v>364</v>
      </c>
      <c r="AF28" s="419">
        <v>11.13</v>
      </c>
      <c r="AG28" s="420" t="s">
        <v>85</v>
      </c>
      <c r="AH28" s="417">
        <v>3</v>
      </c>
      <c r="AI28" s="287">
        <f t="shared" ref="AI28:AI35" si="17">AH28*30</f>
        <v>90</v>
      </c>
      <c r="AJ28" s="287">
        <f t="shared" ref="AJ28:AJ35" si="18">AK28+AL28+AM28</f>
        <v>36</v>
      </c>
      <c r="AK28" s="287"/>
      <c r="AL28" s="287"/>
      <c r="AM28" s="287">
        <v>36</v>
      </c>
      <c r="AN28" s="287">
        <f t="shared" ref="AN28:AN35" si="19">AI28-AJ28</f>
        <v>54</v>
      </c>
      <c r="AO28" s="418">
        <f>AJ28/18</f>
        <v>2</v>
      </c>
      <c r="AP28" s="287" t="s">
        <v>361</v>
      </c>
      <c r="AQ28" s="418">
        <f t="shared" ref="AQ28:AQ35" si="20">AJ28/AI28*100</f>
        <v>40</v>
      </c>
      <c r="AR28" s="409"/>
      <c r="AS28" s="409"/>
      <c r="AT28" s="409"/>
    </row>
    <row r="29" spans="1:46" ht="15.75" customHeight="1">
      <c r="A29" s="407" t="s">
        <v>361</v>
      </c>
      <c r="B29" s="407" t="s">
        <v>362</v>
      </c>
      <c r="C29" s="416" t="s">
        <v>92</v>
      </c>
      <c r="D29" s="418">
        <v>3.5</v>
      </c>
      <c r="E29" s="287">
        <f t="shared" si="12"/>
        <v>105</v>
      </c>
      <c r="F29" s="287">
        <f t="shared" si="13"/>
        <v>72</v>
      </c>
      <c r="G29" s="287"/>
      <c r="H29" s="287"/>
      <c r="I29" s="287">
        <v>72</v>
      </c>
      <c r="J29" s="287">
        <f t="shared" si="14"/>
        <v>33</v>
      </c>
      <c r="K29" s="418">
        <f t="shared" si="15"/>
        <v>4</v>
      </c>
      <c r="L29" s="287" t="s">
        <v>361</v>
      </c>
      <c r="M29" s="418">
        <f t="shared" si="16"/>
        <v>68.571428571428569</v>
      </c>
      <c r="N29" s="409" t="s">
        <v>363</v>
      </c>
      <c r="AD29" s="413" t="s">
        <v>366</v>
      </c>
      <c r="AF29" s="419">
        <v>5.7</v>
      </c>
      <c r="AG29" s="421" t="s">
        <v>135</v>
      </c>
      <c r="AH29" s="428">
        <v>3</v>
      </c>
      <c r="AI29" s="287">
        <f t="shared" si="17"/>
        <v>90</v>
      </c>
      <c r="AJ29" s="287">
        <f t="shared" si="18"/>
        <v>36</v>
      </c>
      <c r="AK29" s="287">
        <v>18</v>
      </c>
      <c r="AL29" s="287"/>
      <c r="AM29" s="287">
        <v>18</v>
      </c>
      <c r="AN29" s="287">
        <f t="shared" si="19"/>
        <v>54</v>
      </c>
      <c r="AO29" s="418">
        <v>2</v>
      </c>
      <c r="AP29" s="287" t="s">
        <v>361</v>
      </c>
      <c r="AQ29" s="418">
        <f t="shared" si="20"/>
        <v>40</v>
      </c>
      <c r="AR29" s="409" t="s">
        <v>370</v>
      </c>
      <c r="AS29" s="409" t="s">
        <v>382</v>
      </c>
      <c r="AT29" s="409"/>
    </row>
    <row r="30" spans="1:46" ht="15.75" customHeight="1">
      <c r="A30" s="407" t="s">
        <v>361</v>
      </c>
      <c r="B30" s="407" t="s">
        <v>362</v>
      </c>
      <c r="C30" s="416" t="s">
        <v>113</v>
      </c>
      <c r="D30" s="418">
        <v>6</v>
      </c>
      <c r="E30" s="287">
        <f t="shared" si="12"/>
        <v>180</v>
      </c>
      <c r="F30" s="287">
        <f t="shared" si="13"/>
        <v>72</v>
      </c>
      <c r="G30" s="287">
        <v>36</v>
      </c>
      <c r="H30" s="287">
        <v>18</v>
      </c>
      <c r="I30" s="287">
        <v>18</v>
      </c>
      <c r="J30" s="287">
        <f t="shared" si="14"/>
        <v>108</v>
      </c>
      <c r="K30" s="418">
        <f t="shared" si="15"/>
        <v>4</v>
      </c>
      <c r="L30" s="287" t="s">
        <v>367</v>
      </c>
      <c r="M30" s="418">
        <f t="shared" si="16"/>
        <v>40</v>
      </c>
      <c r="N30" s="409" t="s">
        <v>363</v>
      </c>
      <c r="AD30" s="413" t="s">
        <v>369</v>
      </c>
      <c r="AF30" s="419">
        <v>6</v>
      </c>
      <c r="AG30" s="420" t="s">
        <v>113</v>
      </c>
      <c r="AH30" s="418">
        <v>6</v>
      </c>
      <c r="AI30" s="287">
        <f t="shared" si="17"/>
        <v>180</v>
      </c>
      <c r="AJ30" s="287">
        <f t="shared" si="18"/>
        <v>72</v>
      </c>
      <c r="AK30" s="287">
        <v>36</v>
      </c>
      <c r="AL30" s="287">
        <v>18</v>
      </c>
      <c r="AM30" s="287">
        <v>18</v>
      </c>
      <c r="AN30" s="287">
        <f t="shared" si="19"/>
        <v>108</v>
      </c>
      <c r="AO30" s="418">
        <f t="shared" ref="AO30:AO35" si="21">AJ30/18</f>
        <v>4</v>
      </c>
      <c r="AP30" s="287" t="s">
        <v>367</v>
      </c>
      <c r="AQ30" s="418">
        <f t="shared" si="20"/>
        <v>40</v>
      </c>
      <c r="AR30" s="409"/>
      <c r="AS30" s="409" t="s">
        <v>383</v>
      </c>
      <c r="AT30" s="409"/>
    </row>
    <row r="31" spans="1:46" ht="15.75" customHeight="1">
      <c r="A31" s="407" t="s">
        <v>361</v>
      </c>
      <c r="B31" s="407" t="s">
        <v>362</v>
      </c>
      <c r="C31" s="416" t="s">
        <v>120</v>
      </c>
      <c r="D31" s="418">
        <v>6</v>
      </c>
      <c r="E31" s="287">
        <f t="shared" si="12"/>
        <v>180</v>
      </c>
      <c r="F31" s="287">
        <f t="shared" si="13"/>
        <v>72</v>
      </c>
      <c r="G31" s="287">
        <v>36</v>
      </c>
      <c r="H31" s="287"/>
      <c r="I31" s="287">
        <v>36</v>
      </c>
      <c r="J31" s="287">
        <f t="shared" si="14"/>
        <v>108</v>
      </c>
      <c r="K31" s="418">
        <f t="shared" si="15"/>
        <v>4</v>
      </c>
      <c r="L31" s="287" t="s">
        <v>367</v>
      </c>
      <c r="M31" s="418">
        <f t="shared" si="16"/>
        <v>40</v>
      </c>
      <c r="N31" s="409" t="s">
        <v>370</v>
      </c>
      <c r="AD31" s="413" t="s">
        <v>371</v>
      </c>
      <c r="AF31" s="419">
        <v>6</v>
      </c>
      <c r="AG31" s="420" t="s">
        <v>120</v>
      </c>
      <c r="AH31" s="418">
        <v>6</v>
      </c>
      <c r="AI31" s="287">
        <f t="shared" si="17"/>
        <v>180</v>
      </c>
      <c r="AJ31" s="287">
        <f t="shared" si="18"/>
        <v>72</v>
      </c>
      <c r="AK31" s="287">
        <v>36</v>
      </c>
      <c r="AL31" s="287"/>
      <c r="AM31" s="287">
        <v>36</v>
      </c>
      <c r="AN31" s="287">
        <f t="shared" si="19"/>
        <v>108</v>
      </c>
      <c r="AO31" s="418">
        <f t="shared" si="21"/>
        <v>4</v>
      </c>
      <c r="AP31" s="287" t="s">
        <v>367</v>
      </c>
      <c r="AQ31" s="418">
        <f t="shared" si="20"/>
        <v>40</v>
      </c>
      <c r="AR31" s="409"/>
      <c r="AS31" s="409"/>
      <c r="AT31" s="409"/>
    </row>
    <row r="32" spans="1:46" ht="15.75" customHeight="1">
      <c r="A32" s="407" t="s">
        <v>361</v>
      </c>
      <c r="B32" s="407" t="s">
        <v>362</v>
      </c>
      <c r="C32" s="416" t="s">
        <v>109</v>
      </c>
      <c r="D32" s="418">
        <v>4</v>
      </c>
      <c r="E32" s="287">
        <f t="shared" si="12"/>
        <v>120</v>
      </c>
      <c r="F32" s="287">
        <f t="shared" si="13"/>
        <v>54</v>
      </c>
      <c r="G32" s="287">
        <v>18</v>
      </c>
      <c r="H32" s="287"/>
      <c r="I32" s="287">
        <v>36</v>
      </c>
      <c r="J32" s="287">
        <f t="shared" si="14"/>
        <v>66</v>
      </c>
      <c r="K32" s="418">
        <f t="shared" si="15"/>
        <v>3</v>
      </c>
      <c r="L32" s="287" t="s">
        <v>367</v>
      </c>
      <c r="M32" s="418">
        <f t="shared" si="16"/>
        <v>45</v>
      </c>
      <c r="N32" s="409" t="s">
        <v>363</v>
      </c>
      <c r="AD32" s="413" t="s">
        <v>368</v>
      </c>
      <c r="AF32" s="419">
        <v>1.2</v>
      </c>
      <c r="AG32" s="416" t="s">
        <v>109</v>
      </c>
      <c r="AH32" s="418">
        <v>4</v>
      </c>
      <c r="AI32" s="287">
        <f t="shared" si="17"/>
        <v>120</v>
      </c>
      <c r="AJ32" s="287">
        <f t="shared" si="18"/>
        <v>54</v>
      </c>
      <c r="AK32" s="287">
        <v>18</v>
      </c>
      <c r="AL32" s="287"/>
      <c r="AM32" s="287">
        <v>36</v>
      </c>
      <c r="AN32" s="287">
        <f t="shared" si="19"/>
        <v>66</v>
      </c>
      <c r="AO32" s="418">
        <f t="shared" si="21"/>
        <v>3</v>
      </c>
      <c r="AP32" s="287" t="s">
        <v>367</v>
      </c>
      <c r="AQ32" s="418">
        <f t="shared" si="20"/>
        <v>45</v>
      </c>
      <c r="AR32" s="409"/>
      <c r="AS32" s="409"/>
      <c r="AT32" s="409"/>
    </row>
    <row r="33" spans="1:46" ht="15.75" customHeight="1">
      <c r="A33" s="407" t="s">
        <v>361</v>
      </c>
      <c r="B33" s="407" t="s">
        <v>362</v>
      </c>
      <c r="C33" s="416" t="s">
        <v>384</v>
      </c>
      <c r="D33" s="418">
        <v>4.5</v>
      </c>
      <c r="E33" s="287">
        <f t="shared" si="12"/>
        <v>135</v>
      </c>
      <c r="F33" s="287">
        <f t="shared" si="13"/>
        <v>18</v>
      </c>
      <c r="G33" s="287"/>
      <c r="H33" s="287"/>
      <c r="I33" s="287">
        <v>18</v>
      </c>
      <c r="J33" s="287">
        <f t="shared" si="14"/>
        <v>117</v>
      </c>
      <c r="K33" s="418">
        <f t="shared" si="15"/>
        <v>1</v>
      </c>
      <c r="L33" s="287" t="s">
        <v>361</v>
      </c>
      <c r="M33" s="418">
        <f t="shared" si="16"/>
        <v>13.333333333333334</v>
      </c>
      <c r="N33" s="409" t="s">
        <v>370</v>
      </c>
      <c r="AD33" s="413" t="s">
        <v>371</v>
      </c>
      <c r="AF33" s="419">
        <v>1</v>
      </c>
      <c r="AG33" s="416" t="s">
        <v>384</v>
      </c>
      <c r="AH33" s="418">
        <v>4.5</v>
      </c>
      <c r="AI33" s="287">
        <f t="shared" si="17"/>
        <v>135</v>
      </c>
      <c r="AJ33" s="287">
        <f t="shared" si="18"/>
        <v>18</v>
      </c>
      <c r="AK33" s="287"/>
      <c r="AL33" s="287"/>
      <c r="AM33" s="287">
        <v>18</v>
      </c>
      <c r="AN33" s="287">
        <f t="shared" si="19"/>
        <v>117</v>
      </c>
      <c r="AO33" s="418">
        <f t="shared" si="21"/>
        <v>1</v>
      </c>
      <c r="AP33" s="287" t="s">
        <v>361</v>
      </c>
      <c r="AQ33" s="418">
        <f t="shared" si="20"/>
        <v>13.333333333333334</v>
      </c>
      <c r="AR33" s="409"/>
      <c r="AS33" s="409"/>
      <c r="AT33" s="409"/>
    </row>
    <row r="34" spans="1:46" ht="15.75" customHeight="1">
      <c r="A34" s="407" t="s">
        <v>361</v>
      </c>
      <c r="B34" s="407" t="s">
        <v>362</v>
      </c>
      <c r="C34" s="416" t="s">
        <v>385</v>
      </c>
      <c r="D34" s="418">
        <v>3</v>
      </c>
      <c r="E34" s="287">
        <f t="shared" si="12"/>
        <v>90</v>
      </c>
      <c r="F34" s="287">
        <f t="shared" si="13"/>
        <v>36</v>
      </c>
      <c r="G34" s="287">
        <v>18</v>
      </c>
      <c r="H34" s="287"/>
      <c r="I34" s="287">
        <v>18</v>
      </c>
      <c r="J34" s="287">
        <f t="shared" si="14"/>
        <v>54</v>
      </c>
      <c r="K34" s="418">
        <f t="shared" si="15"/>
        <v>2</v>
      </c>
      <c r="L34" s="287" t="s">
        <v>373</v>
      </c>
      <c r="M34" s="418">
        <f t="shared" si="16"/>
        <v>40</v>
      </c>
      <c r="N34" s="409" t="s">
        <v>363</v>
      </c>
      <c r="AD34" s="413" t="s">
        <v>364</v>
      </c>
      <c r="AF34" s="419">
        <v>11.12</v>
      </c>
      <c r="AG34" s="416" t="s">
        <v>385</v>
      </c>
      <c r="AH34" s="418">
        <v>3.5</v>
      </c>
      <c r="AI34" s="287">
        <f t="shared" si="17"/>
        <v>105</v>
      </c>
      <c r="AJ34" s="287">
        <f t="shared" si="18"/>
        <v>36</v>
      </c>
      <c r="AK34" s="287">
        <v>18</v>
      </c>
      <c r="AL34" s="287"/>
      <c r="AM34" s="287">
        <v>18</v>
      </c>
      <c r="AN34" s="287">
        <f t="shared" si="19"/>
        <v>69</v>
      </c>
      <c r="AO34" s="418">
        <f t="shared" si="21"/>
        <v>2</v>
      </c>
      <c r="AP34" s="287" t="s">
        <v>373</v>
      </c>
      <c r="AQ34" s="418">
        <f t="shared" si="20"/>
        <v>34.285714285714285</v>
      </c>
      <c r="AR34" s="409"/>
      <c r="AS34" s="409"/>
      <c r="AT34" s="409"/>
    </row>
    <row r="35" spans="1:46" ht="15.75" customHeight="1">
      <c r="A35" s="407"/>
      <c r="B35" s="407"/>
      <c r="C35" s="416"/>
      <c r="D35" s="418"/>
      <c r="E35" s="287">
        <f t="shared" si="12"/>
        <v>0</v>
      </c>
      <c r="F35" s="287">
        <f t="shared" si="13"/>
        <v>0</v>
      </c>
      <c r="G35" s="287"/>
      <c r="H35" s="287"/>
      <c r="I35" s="287"/>
      <c r="J35" s="287">
        <f t="shared" si="14"/>
        <v>0</v>
      </c>
      <c r="K35" s="418">
        <f t="shared" si="15"/>
        <v>0</v>
      </c>
      <c r="L35" s="287"/>
      <c r="M35" s="418" t="e">
        <f t="shared" si="16"/>
        <v>#DIV/0!</v>
      </c>
      <c r="N35" s="409"/>
      <c r="AD35" s="413"/>
      <c r="AF35" s="414"/>
      <c r="AG35" s="416"/>
      <c r="AH35" s="418"/>
      <c r="AI35" s="287">
        <f t="shared" si="17"/>
        <v>0</v>
      </c>
      <c r="AJ35" s="287">
        <f t="shared" si="18"/>
        <v>0</v>
      </c>
      <c r="AK35" s="287"/>
      <c r="AL35" s="287"/>
      <c r="AM35" s="287"/>
      <c r="AN35" s="287">
        <f t="shared" si="19"/>
        <v>0</v>
      </c>
      <c r="AO35" s="418">
        <f t="shared" si="21"/>
        <v>0</v>
      </c>
      <c r="AP35" s="287"/>
      <c r="AQ35" s="418" t="e">
        <f t="shared" si="20"/>
        <v>#DIV/0!</v>
      </c>
      <c r="AR35" s="409"/>
      <c r="AS35" s="409"/>
      <c r="AT35" s="409"/>
    </row>
    <row r="36" spans="1:46" ht="15.75" customHeight="1">
      <c r="A36" s="407"/>
      <c r="B36" s="407"/>
      <c r="C36" s="423" t="s">
        <v>52</v>
      </c>
      <c r="D36" s="424">
        <f t="shared" ref="D36:K36" si="22">SUM(D28:D35)</f>
        <v>30</v>
      </c>
      <c r="E36" s="425">
        <f t="shared" si="22"/>
        <v>900</v>
      </c>
      <c r="F36" s="425">
        <f t="shared" si="22"/>
        <v>360</v>
      </c>
      <c r="G36" s="425">
        <f t="shared" si="22"/>
        <v>108</v>
      </c>
      <c r="H36" s="425">
        <f t="shared" si="22"/>
        <v>18</v>
      </c>
      <c r="I36" s="425">
        <f t="shared" si="22"/>
        <v>234</v>
      </c>
      <c r="J36" s="425">
        <f t="shared" si="22"/>
        <v>540</v>
      </c>
      <c r="K36" s="425">
        <f t="shared" si="22"/>
        <v>20</v>
      </c>
      <c r="L36" s="425"/>
      <c r="M36" s="425"/>
      <c r="N36" s="409"/>
      <c r="AD36" s="413"/>
      <c r="AF36" s="414"/>
      <c r="AG36" s="423" t="s">
        <v>52</v>
      </c>
      <c r="AH36" s="424">
        <f t="shared" ref="AH36:AO36" si="23">SUM(AH28:AH35)</f>
        <v>30</v>
      </c>
      <c r="AI36" s="425">
        <f t="shared" si="23"/>
        <v>900</v>
      </c>
      <c r="AJ36" s="425">
        <f t="shared" si="23"/>
        <v>324</v>
      </c>
      <c r="AK36" s="425">
        <f t="shared" si="23"/>
        <v>126</v>
      </c>
      <c r="AL36" s="425">
        <f t="shared" si="23"/>
        <v>18</v>
      </c>
      <c r="AM36" s="425">
        <f t="shared" si="23"/>
        <v>180</v>
      </c>
      <c r="AN36" s="425">
        <f t="shared" si="23"/>
        <v>576</v>
      </c>
      <c r="AO36" s="425">
        <f t="shared" si="23"/>
        <v>18</v>
      </c>
      <c r="AP36" s="425"/>
      <c r="AQ36" s="425"/>
      <c r="AR36" s="409"/>
      <c r="AS36" s="409"/>
      <c r="AT36" s="409"/>
    </row>
    <row r="37" spans="1:46" ht="15.75" customHeight="1">
      <c r="A37" s="407"/>
      <c r="B37" s="407"/>
      <c r="C37" s="426" t="s">
        <v>377</v>
      </c>
      <c r="D37" s="429">
        <f>30-D36</f>
        <v>0</v>
      </c>
      <c r="E37" s="409"/>
      <c r="F37" s="409"/>
      <c r="G37" s="409"/>
      <c r="H37" s="409"/>
      <c r="I37" s="409"/>
      <c r="J37" s="409"/>
      <c r="K37" s="409"/>
      <c r="L37" s="409"/>
      <c r="M37" s="409"/>
      <c r="N37" s="409"/>
      <c r="AD37" s="413"/>
      <c r="AF37" s="414"/>
      <c r="AN37" s="409"/>
      <c r="AO37" s="409"/>
      <c r="AP37" s="409"/>
      <c r="AQ37" s="409"/>
      <c r="AR37" s="409"/>
      <c r="AS37" s="409"/>
      <c r="AT37" s="409"/>
    </row>
    <row r="38" spans="1:46" ht="15.75" customHeight="1">
      <c r="A38" s="407"/>
      <c r="B38" s="407"/>
      <c r="C38" s="426"/>
      <c r="D38" s="429"/>
      <c r="E38" s="409"/>
      <c r="F38" s="409"/>
      <c r="G38" s="409"/>
      <c r="H38" s="409"/>
      <c r="I38" s="409"/>
      <c r="J38" s="409"/>
      <c r="K38" s="409"/>
      <c r="L38" s="409"/>
      <c r="M38" s="409"/>
      <c r="N38" s="409"/>
      <c r="O38" s="413"/>
      <c r="P38" s="413"/>
      <c r="Q38" s="413"/>
      <c r="R38" s="413"/>
      <c r="S38" s="413"/>
      <c r="T38" s="413"/>
      <c r="U38" s="413"/>
      <c r="V38" s="413"/>
      <c r="W38" s="413"/>
      <c r="X38" s="413"/>
      <c r="Y38" s="413"/>
      <c r="Z38" s="413"/>
      <c r="AA38" s="413"/>
      <c r="AB38" s="413"/>
      <c r="AC38" s="413"/>
      <c r="AD38" s="413"/>
      <c r="AE38" s="413"/>
      <c r="AF38" s="414"/>
      <c r="AG38" s="413"/>
      <c r="AH38" s="413"/>
      <c r="AI38" s="413"/>
      <c r="AJ38" s="413"/>
      <c r="AK38" s="413"/>
      <c r="AL38" s="413"/>
      <c r="AM38" s="413"/>
      <c r="AN38" s="409"/>
      <c r="AO38" s="409"/>
      <c r="AP38" s="409"/>
      <c r="AQ38" s="409"/>
      <c r="AR38" s="409"/>
      <c r="AS38" s="409"/>
      <c r="AT38" s="409"/>
    </row>
    <row r="39" spans="1:46" ht="15.75" customHeight="1">
      <c r="A39" s="407"/>
      <c r="B39" s="407"/>
      <c r="C39" s="426"/>
      <c r="D39" s="429"/>
      <c r="E39" s="409"/>
      <c r="F39" s="409"/>
      <c r="G39" s="409"/>
      <c r="H39" s="409"/>
      <c r="I39" s="409"/>
      <c r="J39" s="409"/>
      <c r="K39" s="409"/>
      <c r="L39" s="409"/>
      <c r="M39" s="409"/>
      <c r="N39" s="409"/>
      <c r="O39" s="413"/>
      <c r="P39" s="413"/>
      <c r="Q39" s="413"/>
      <c r="R39" s="413"/>
      <c r="S39" s="413"/>
      <c r="T39" s="413"/>
      <c r="U39" s="413"/>
      <c r="V39" s="413"/>
      <c r="W39" s="413"/>
      <c r="X39" s="413"/>
      <c r="Y39" s="413"/>
      <c r="Z39" s="413"/>
      <c r="AA39" s="413"/>
      <c r="AB39" s="413"/>
      <c r="AC39" s="413"/>
      <c r="AD39" s="413"/>
      <c r="AE39" s="413"/>
      <c r="AF39" s="414"/>
      <c r="AG39" s="413"/>
      <c r="AH39" s="413"/>
      <c r="AI39" s="413"/>
      <c r="AJ39" s="413"/>
      <c r="AK39" s="413"/>
      <c r="AL39" s="413"/>
      <c r="AM39" s="413"/>
      <c r="AN39" s="409"/>
      <c r="AO39" s="409"/>
      <c r="AP39" s="409"/>
      <c r="AQ39" s="409"/>
      <c r="AR39" s="409"/>
      <c r="AS39" s="409"/>
      <c r="AT39" s="409"/>
    </row>
    <row r="40" spans="1:46" ht="15.75" customHeight="1">
      <c r="A40" s="407"/>
      <c r="B40" s="407"/>
      <c r="C40" s="426"/>
      <c r="D40" s="429"/>
      <c r="E40" s="409"/>
      <c r="F40" s="409"/>
      <c r="G40" s="409"/>
      <c r="H40" s="409"/>
      <c r="I40" s="409"/>
      <c r="J40" s="409"/>
      <c r="K40" s="409"/>
      <c r="L40" s="409"/>
      <c r="M40" s="409"/>
      <c r="N40" s="409"/>
      <c r="O40" s="413"/>
      <c r="P40" s="413"/>
      <c r="Q40" s="413"/>
      <c r="R40" s="413"/>
      <c r="S40" s="413"/>
      <c r="T40" s="413"/>
      <c r="U40" s="413"/>
      <c r="V40" s="413"/>
      <c r="W40" s="413"/>
      <c r="X40" s="413"/>
      <c r="Y40" s="413"/>
      <c r="Z40" s="413"/>
      <c r="AA40" s="413"/>
      <c r="AB40" s="413"/>
      <c r="AC40" s="413"/>
      <c r="AD40" s="413"/>
      <c r="AE40" s="413"/>
      <c r="AF40" s="414"/>
      <c r="AG40" s="413"/>
      <c r="AH40" s="413"/>
      <c r="AI40" s="413"/>
      <c r="AJ40" s="413"/>
      <c r="AK40" s="413"/>
      <c r="AL40" s="413"/>
      <c r="AM40" s="413"/>
      <c r="AN40" s="409"/>
      <c r="AO40" s="409"/>
      <c r="AP40" s="409"/>
      <c r="AQ40" s="409"/>
      <c r="AR40" s="409"/>
      <c r="AS40" s="409"/>
      <c r="AT40" s="409"/>
    </row>
    <row r="41" spans="1:46" ht="15.75" customHeight="1">
      <c r="A41" s="407"/>
      <c r="B41" s="407"/>
      <c r="C41" s="415" t="s">
        <v>386</v>
      </c>
      <c r="D41" s="409"/>
      <c r="E41" s="409"/>
      <c r="F41" s="409"/>
      <c r="G41" s="409"/>
      <c r="H41" s="409"/>
      <c r="I41" s="409"/>
      <c r="J41" s="409"/>
      <c r="K41" s="409"/>
      <c r="L41" s="409"/>
      <c r="M41" s="409"/>
      <c r="N41" s="409"/>
      <c r="AD41" s="413"/>
      <c r="AF41" s="414"/>
      <c r="AG41" s="415" t="s">
        <v>386</v>
      </c>
      <c r="AH41" s="409"/>
      <c r="AI41" s="409"/>
      <c r="AJ41" s="409"/>
      <c r="AK41" s="409"/>
      <c r="AL41" s="409"/>
      <c r="AM41" s="409"/>
      <c r="AN41" s="409"/>
      <c r="AO41" s="409"/>
      <c r="AP41" s="409"/>
      <c r="AQ41" s="409"/>
      <c r="AR41" s="409"/>
      <c r="AS41" s="409"/>
      <c r="AT41" s="409"/>
    </row>
    <row r="42" spans="1:46" ht="15" customHeight="1">
      <c r="A42" s="407"/>
      <c r="B42" s="407"/>
      <c r="C42" s="966" t="s">
        <v>349</v>
      </c>
      <c r="D42" s="962" t="s">
        <v>350</v>
      </c>
      <c r="E42" s="964" t="s">
        <v>351</v>
      </c>
      <c r="F42" s="834"/>
      <c r="G42" s="834"/>
      <c r="H42" s="834"/>
      <c r="I42" s="834"/>
      <c r="J42" s="835"/>
      <c r="K42" s="962" t="s">
        <v>352</v>
      </c>
      <c r="L42" s="962" t="s">
        <v>353</v>
      </c>
      <c r="M42" s="962" t="s">
        <v>354</v>
      </c>
      <c r="N42" s="409"/>
      <c r="AD42" s="413"/>
      <c r="AF42" s="414"/>
      <c r="AG42" s="966" t="s">
        <v>349</v>
      </c>
      <c r="AH42" s="962" t="s">
        <v>350</v>
      </c>
      <c r="AI42" s="964" t="s">
        <v>351</v>
      </c>
      <c r="AJ42" s="834"/>
      <c r="AK42" s="834"/>
      <c r="AL42" s="834"/>
      <c r="AM42" s="834"/>
      <c r="AN42" s="835"/>
      <c r="AO42" s="962" t="s">
        <v>352</v>
      </c>
      <c r="AP42" s="962" t="s">
        <v>353</v>
      </c>
      <c r="AQ42" s="962" t="s">
        <v>354</v>
      </c>
      <c r="AR42" s="409"/>
      <c r="AS42" s="409"/>
      <c r="AT42" s="409"/>
    </row>
    <row r="43" spans="1:46" ht="15" customHeight="1">
      <c r="A43" s="407"/>
      <c r="B43" s="407"/>
      <c r="C43" s="907"/>
      <c r="D43" s="907"/>
      <c r="E43" s="962" t="s">
        <v>63</v>
      </c>
      <c r="F43" s="965" t="s">
        <v>355</v>
      </c>
      <c r="G43" s="834"/>
      <c r="H43" s="834"/>
      <c r="I43" s="835"/>
      <c r="J43" s="962" t="s">
        <v>379</v>
      </c>
      <c r="K43" s="907"/>
      <c r="L43" s="907"/>
      <c r="M43" s="907"/>
      <c r="N43" s="409"/>
      <c r="AD43" s="413"/>
      <c r="AF43" s="414"/>
      <c r="AG43" s="907"/>
      <c r="AH43" s="907"/>
      <c r="AI43" s="962" t="s">
        <v>63</v>
      </c>
      <c r="AJ43" s="965" t="s">
        <v>355</v>
      </c>
      <c r="AK43" s="834"/>
      <c r="AL43" s="834"/>
      <c r="AM43" s="835"/>
      <c r="AN43" s="962" t="s">
        <v>379</v>
      </c>
      <c r="AO43" s="907"/>
      <c r="AP43" s="907"/>
      <c r="AQ43" s="907"/>
      <c r="AR43" s="409"/>
      <c r="AS43" s="409"/>
      <c r="AT43" s="409"/>
    </row>
    <row r="44" spans="1:46" ht="15" customHeight="1">
      <c r="A44" s="407"/>
      <c r="B44" s="407"/>
      <c r="C44" s="907"/>
      <c r="D44" s="907"/>
      <c r="E44" s="907"/>
      <c r="F44" s="962" t="s">
        <v>357</v>
      </c>
      <c r="G44" s="964" t="s">
        <v>358</v>
      </c>
      <c r="H44" s="834"/>
      <c r="I44" s="835"/>
      <c r="J44" s="907"/>
      <c r="K44" s="907"/>
      <c r="L44" s="907"/>
      <c r="M44" s="907"/>
      <c r="N44" s="409"/>
      <c r="AD44" s="413"/>
      <c r="AF44" s="414"/>
      <c r="AG44" s="907"/>
      <c r="AH44" s="907"/>
      <c r="AI44" s="907"/>
      <c r="AJ44" s="962" t="s">
        <v>357</v>
      </c>
      <c r="AK44" s="964" t="s">
        <v>358</v>
      </c>
      <c r="AL44" s="834"/>
      <c r="AM44" s="835"/>
      <c r="AN44" s="907"/>
      <c r="AO44" s="907"/>
      <c r="AP44" s="907"/>
      <c r="AQ44" s="907"/>
      <c r="AR44" s="409"/>
      <c r="AS44" s="409"/>
      <c r="AT44" s="409"/>
    </row>
    <row r="45" spans="1:46" ht="15" customHeight="1">
      <c r="A45" s="407"/>
      <c r="B45" s="407"/>
      <c r="C45" s="907"/>
      <c r="D45" s="907"/>
      <c r="E45" s="907"/>
      <c r="F45" s="907"/>
      <c r="G45" s="962" t="s">
        <v>68</v>
      </c>
      <c r="H45" s="962" t="s">
        <v>380</v>
      </c>
      <c r="I45" s="962" t="s">
        <v>381</v>
      </c>
      <c r="J45" s="907"/>
      <c r="K45" s="907"/>
      <c r="L45" s="907"/>
      <c r="M45" s="907"/>
      <c r="N45" s="409"/>
      <c r="AD45" s="413"/>
      <c r="AF45" s="414"/>
      <c r="AG45" s="907"/>
      <c r="AH45" s="907"/>
      <c r="AI45" s="907"/>
      <c r="AJ45" s="907"/>
      <c r="AK45" s="962" t="s">
        <v>68</v>
      </c>
      <c r="AL45" s="962" t="s">
        <v>380</v>
      </c>
      <c r="AM45" s="962" t="s">
        <v>381</v>
      </c>
      <c r="AN45" s="907"/>
      <c r="AO45" s="907"/>
      <c r="AP45" s="907"/>
      <c r="AQ45" s="907"/>
      <c r="AR45" s="409"/>
      <c r="AS45" s="409"/>
      <c r="AT45" s="409"/>
    </row>
    <row r="46" spans="1:46" ht="15.75" customHeight="1">
      <c r="A46" s="407"/>
      <c r="B46" s="407"/>
      <c r="C46" s="907"/>
      <c r="D46" s="907"/>
      <c r="E46" s="907"/>
      <c r="F46" s="907"/>
      <c r="G46" s="907"/>
      <c r="H46" s="907"/>
      <c r="I46" s="907"/>
      <c r="J46" s="907"/>
      <c r="K46" s="907"/>
      <c r="L46" s="907"/>
      <c r="M46" s="907"/>
      <c r="N46" s="409"/>
      <c r="AD46" s="413"/>
      <c r="AF46" s="414"/>
      <c r="AG46" s="907"/>
      <c r="AH46" s="907"/>
      <c r="AI46" s="907"/>
      <c r="AJ46" s="907"/>
      <c r="AK46" s="907"/>
      <c r="AL46" s="907"/>
      <c r="AM46" s="907"/>
      <c r="AN46" s="907"/>
      <c r="AO46" s="907"/>
      <c r="AP46" s="907"/>
      <c r="AQ46" s="907"/>
      <c r="AR46" s="409"/>
      <c r="AS46" s="409"/>
      <c r="AT46" s="409"/>
    </row>
    <row r="47" spans="1:46" ht="10.5" customHeight="1">
      <c r="A47" s="407"/>
      <c r="B47" s="407"/>
      <c r="C47" s="907"/>
      <c r="D47" s="907"/>
      <c r="E47" s="907"/>
      <c r="F47" s="907"/>
      <c r="G47" s="907"/>
      <c r="H47" s="907"/>
      <c r="I47" s="907"/>
      <c r="J47" s="907"/>
      <c r="K47" s="907"/>
      <c r="L47" s="907"/>
      <c r="M47" s="907"/>
      <c r="N47" s="409"/>
      <c r="AD47" s="413"/>
      <c r="AF47" s="414"/>
      <c r="AG47" s="907"/>
      <c r="AH47" s="907"/>
      <c r="AI47" s="907"/>
      <c r="AJ47" s="907"/>
      <c r="AK47" s="907"/>
      <c r="AL47" s="907"/>
      <c r="AM47" s="907"/>
      <c r="AN47" s="907"/>
      <c r="AO47" s="907"/>
      <c r="AP47" s="907"/>
      <c r="AQ47" s="907"/>
      <c r="AR47" s="409"/>
      <c r="AS47" s="409"/>
      <c r="AT47" s="409"/>
    </row>
    <row r="48" spans="1:46" ht="15.75" hidden="1" customHeight="1">
      <c r="A48" s="407"/>
      <c r="B48" s="407"/>
      <c r="C48" s="963"/>
      <c r="D48" s="963"/>
      <c r="E48" s="963"/>
      <c r="F48" s="963"/>
      <c r="G48" s="963"/>
      <c r="H48" s="963"/>
      <c r="I48" s="963"/>
      <c r="J48" s="963"/>
      <c r="K48" s="963"/>
      <c r="L48" s="963"/>
      <c r="M48" s="963"/>
      <c r="N48" s="409"/>
      <c r="AD48" s="413"/>
      <c r="AF48" s="414"/>
      <c r="AG48" s="963"/>
      <c r="AH48" s="963"/>
      <c r="AI48" s="963"/>
      <c r="AJ48" s="963"/>
      <c r="AK48" s="963"/>
      <c r="AL48" s="963"/>
      <c r="AM48" s="963"/>
      <c r="AN48" s="963"/>
      <c r="AO48" s="963"/>
      <c r="AP48" s="963"/>
      <c r="AQ48" s="963"/>
      <c r="AR48" s="409"/>
      <c r="AS48" s="409"/>
      <c r="AT48" s="409"/>
    </row>
    <row r="49" spans="1:46" ht="15.75" customHeight="1">
      <c r="A49" s="407" t="s">
        <v>361</v>
      </c>
      <c r="B49" s="407" t="s">
        <v>362</v>
      </c>
      <c r="C49" s="416" t="s">
        <v>387</v>
      </c>
      <c r="D49" s="417">
        <v>3</v>
      </c>
      <c r="E49" s="287">
        <f t="shared" ref="E49:E56" si="24">D49*30</f>
        <v>90</v>
      </c>
      <c r="F49" s="287">
        <f t="shared" ref="F49:F56" si="25">G49+H49+I49</f>
        <v>45</v>
      </c>
      <c r="G49" s="287"/>
      <c r="H49" s="287"/>
      <c r="I49" s="287">
        <v>45</v>
      </c>
      <c r="J49" s="287">
        <f t="shared" ref="J49:J56" si="26">E49-F49</f>
        <v>45</v>
      </c>
      <c r="K49" s="418">
        <f t="shared" ref="K49:K55" si="27">F49/15</f>
        <v>3</v>
      </c>
      <c r="L49" s="287" t="s">
        <v>361</v>
      </c>
      <c r="M49" s="418">
        <f t="shared" ref="M49:M56" si="28">F49/E49*100</f>
        <v>50</v>
      </c>
      <c r="N49" s="409" t="s">
        <v>363</v>
      </c>
      <c r="AD49" s="413" t="s">
        <v>364</v>
      </c>
      <c r="AF49" s="419">
        <v>11.13</v>
      </c>
      <c r="AG49" s="420" t="s">
        <v>387</v>
      </c>
      <c r="AH49" s="417">
        <v>4</v>
      </c>
      <c r="AI49" s="287">
        <f>AH49*30</f>
        <v>120</v>
      </c>
      <c r="AJ49" s="287">
        <f>AK49+AL49+AM49</f>
        <v>45</v>
      </c>
      <c r="AK49" s="287"/>
      <c r="AL49" s="287"/>
      <c r="AM49" s="287">
        <v>45</v>
      </c>
      <c r="AN49" s="287">
        <f>AI49-AJ49</f>
        <v>75</v>
      </c>
      <c r="AO49" s="418">
        <f>AJ49/15</f>
        <v>3</v>
      </c>
      <c r="AP49" s="287" t="s">
        <v>361</v>
      </c>
      <c r="AQ49" s="418">
        <f>AJ49/AI49*100</f>
        <v>37.5</v>
      </c>
      <c r="AR49" s="409" t="s">
        <v>363</v>
      </c>
      <c r="AS49" s="409"/>
      <c r="AT49" s="409"/>
    </row>
    <row r="50" spans="1:46" ht="15.75" customHeight="1">
      <c r="A50" s="407" t="s">
        <v>361</v>
      </c>
      <c r="B50" s="407" t="s">
        <v>362</v>
      </c>
      <c r="C50" s="416" t="s">
        <v>92</v>
      </c>
      <c r="D50" s="418">
        <v>3</v>
      </c>
      <c r="E50" s="287">
        <f t="shared" si="24"/>
        <v>90</v>
      </c>
      <c r="F50" s="287">
        <f t="shared" si="25"/>
        <v>60</v>
      </c>
      <c r="G50" s="287"/>
      <c r="H50" s="287"/>
      <c r="I50" s="287">
        <v>60</v>
      </c>
      <c r="J50" s="287">
        <f t="shared" si="26"/>
        <v>30</v>
      </c>
      <c r="K50" s="418">
        <f t="shared" si="27"/>
        <v>4</v>
      </c>
      <c r="L50" s="287" t="s">
        <v>361</v>
      </c>
      <c r="M50" s="418">
        <f t="shared" si="28"/>
        <v>66.666666666666657</v>
      </c>
      <c r="N50" s="409" t="s">
        <v>363</v>
      </c>
      <c r="AD50" s="413" t="s">
        <v>366</v>
      </c>
      <c r="AF50" s="419"/>
      <c r="AG50" s="416"/>
      <c r="AH50" s="418"/>
      <c r="AI50" s="287"/>
      <c r="AJ50" s="287"/>
      <c r="AK50" s="287"/>
      <c r="AL50" s="287"/>
      <c r="AM50" s="287"/>
      <c r="AN50" s="287"/>
      <c r="AO50" s="418"/>
      <c r="AP50" s="287"/>
      <c r="AQ50" s="418"/>
      <c r="AR50" s="409"/>
      <c r="AS50" s="409"/>
      <c r="AT50" s="409"/>
    </row>
    <row r="51" spans="1:46" ht="15.75" customHeight="1">
      <c r="A51" s="407" t="s">
        <v>30</v>
      </c>
      <c r="B51" s="407" t="s">
        <v>362</v>
      </c>
      <c r="C51" s="416" t="s">
        <v>135</v>
      </c>
      <c r="D51" s="418">
        <v>5</v>
      </c>
      <c r="E51" s="287">
        <f t="shared" si="24"/>
        <v>150</v>
      </c>
      <c r="F51" s="287">
        <f t="shared" si="25"/>
        <v>60</v>
      </c>
      <c r="G51" s="287">
        <v>30</v>
      </c>
      <c r="H51" s="287"/>
      <c r="I51" s="287">
        <v>30</v>
      </c>
      <c r="J51" s="287">
        <f t="shared" si="26"/>
        <v>90</v>
      </c>
      <c r="K51" s="418">
        <f t="shared" si="27"/>
        <v>4</v>
      </c>
      <c r="L51" s="287" t="s">
        <v>373</v>
      </c>
      <c r="M51" s="418">
        <f t="shared" si="28"/>
        <v>40</v>
      </c>
      <c r="N51" s="409" t="s">
        <v>363</v>
      </c>
      <c r="AD51" s="413" t="s">
        <v>371</v>
      </c>
      <c r="AF51" s="419">
        <v>2.14</v>
      </c>
      <c r="AG51" s="421" t="s">
        <v>267</v>
      </c>
      <c r="AH51" s="430">
        <v>6</v>
      </c>
      <c r="AI51" s="287">
        <f t="shared" ref="AI51:AI56" si="29">AH51*30</f>
        <v>180</v>
      </c>
      <c r="AJ51" s="287">
        <f t="shared" ref="AJ51:AJ56" si="30">AK51+AL51+AM51</f>
        <v>60</v>
      </c>
      <c r="AK51" s="287">
        <v>30</v>
      </c>
      <c r="AL51" s="287"/>
      <c r="AM51" s="287">
        <v>30</v>
      </c>
      <c r="AN51" s="287">
        <f t="shared" ref="AN51:AN56" si="31">AI51-AJ51</f>
        <v>120</v>
      </c>
      <c r="AO51" s="418">
        <f t="shared" ref="AO51:AO55" si="32">AJ51/15</f>
        <v>4</v>
      </c>
      <c r="AP51" s="287" t="s">
        <v>367</v>
      </c>
      <c r="AQ51" s="418">
        <f t="shared" ref="AQ51:AQ56" si="33">AJ51/AI51*100</f>
        <v>33.333333333333329</v>
      </c>
      <c r="AR51" s="409" t="s">
        <v>370</v>
      </c>
      <c r="AS51" s="409" t="s">
        <v>388</v>
      </c>
      <c r="AT51" s="409"/>
    </row>
    <row r="52" spans="1:46" ht="15.75" customHeight="1">
      <c r="A52" s="407" t="s">
        <v>30</v>
      </c>
      <c r="B52" s="407" t="s">
        <v>362</v>
      </c>
      <c r="C52" s="416" t="s">
        <v>140</v>
      </c>
      <c r="D52" s="418">
        <v>5</v>
      </c>
      <c r="E52" s="287">
        <f t="shared" si="24"/>
        <v>150</v>
      </c>
      <c r="F52" s="287">
        <f t="shared" si="25"/>
        <v>60</v>
      </c>
      <c r="G52" s="287">
        <v>30</v>
      </c>
      <c r="H52" s="287"/>
      <c r="I52" s="287">
        <v>30</v>
      </c>
      <c r="J52" s="287">
        <f t="shared" si="26"/>
        <v>90</v>
      </c>
      <c r="K52" s="418">
        <f t="shared" si="27"/>
        <v>4</v>
      </c>
      <c r="L52" s="287" t="s">
        <v>367</v>
      </c>
      <c r="M52" s="418">
        <f t="shared" si="28"/>
        <v>40</v>
      </c>
      <c r="N52" s="409" t="s">
        <v>370</v>
      </c>
      <c r="AD52" s="413" t="s">
        <v>371</v>
      </c>
      <c r="AF52" s="419" t="s">
        <v>389</v>
      </c>
      <c r="AG52" s="420" t="s">
        <v>140</v>
      </c>
      <c r="AH52" s="418">
        <v>5</v>
      </c>
      <c r="AI52" s="287">
        <f t="shared" si="29"/>
        <v>150</v>
      </c>
      <c r="AJ52" s="287">
        <f t="shared" si="30"/>
        <v>60</v>
      </c>
      <c r="AK52" s="287">
        <v>30</v>
      </c>
      <c r="AL52" s="287"/>
      <c r="AM52" s="287">
        <v>30</v>
      </c>
      <c r="AN52" s="287">
        <f t="shared" si="31"/>
        <v>90</v>
      </c>
      <c r="AO52" s="418">
        <f t="shared" si="32"/>
        <v>4</v>
      </c>
      <c r="AP52" s="287" t="s">
        <v>367</v>
      </c>
      <c r="AQ52" s="418">
        <f t="shared" si="33"/>
        <v>40</v>
      </c>
      <c r="AR52" s="409" t="s">
        <v>370</v>
      </c>
      <c r="AS52" s="409"/>
      <c r="AT52" s="409"/>
    </row>
    <row r="53" spans="1:46" ht="15.75" customHeight="1">
      <c r="A53" s="407" t="s">
        <v>30</v>
      </c>
      <c r="B53" s="407" t="s">
        <v>362</v>
      </c>
      <c r="C53" s="416" t="s">
        <v>129</v>
      </c>
      <c r="D53" s="418">
        <v>6</v>
      </c>
      <c r="E53" s="287">
        <f t="shared" si="24"/>
        <v>180</v>
      </c>
      <c r="F53" s="287">
        <f t="shared" si="25"/>
        <v>60</v>
      </c>
      <c r="G53" s="287">
        <v>30</v>
      </c>
      <c r="H53" s="287"/>
      <c r="I53" s="287">
        <v>30</v>
      </c>
      <c r="J53" s="287">
        <f t="shared" si="26"/>
        <v>120</v>
      </c>
      <c r="K53" s="418">
        <f t="shared" si="27"/>
        <v>4</v>
      </c>
      <c r="L53" s="287" t="s">
        <v>367</v>
      </c>
      <c r="M53" s="418">
        <f t="shared" si="28"/>
        <v>33.333333333333329</v>
      </c>
      <c r="N53" s="409" t="s">
        <v>390</v>
      </c>
      <c r="AD53" s="413" t="s">
        <v>391</v>
      </c>
      <c r="AF53" s="419">
        <v>5</v>
      </c>
      <c r="AG53" s="420" t="s">
        <v>129</v>
      </c>
      <c r="AH53" s="418">
        <v>6</v>
      </c>
      <c r="AI53" s="287">
        <f t="shared" si="29"/>
        <v>180</v>
      </c>
      <c r="AJ53" s="287">
        <f t="shared" si="30"/>
        <v>60</v>
      </c>
      <c r="AK53" s="287">
        <v>30</v>
      </c>
      <c r="AL53" s="287"/>
      <c r="AM53" s="287">
        <v>30</v>
      </c>
      <c r="AN53" s="287">
        <f t="shared" si="31"/>
        <v>120</v>
      </c>
      <c r="AO53" s="418">
        <f t="shared" si="32"/>
        <v>4</v>
      </c>
      <c r="AP53" s="287" t="s">
        <v>367</v>
      </c>
      <c r="AQ53" s="418">
        <f t="shared" si="33"/>
        <v>33.333333333333329</v>
      </c>
      <c r="AR53" s="409" t="s">
        <v>390</v>
      </c>
      <c r="AS53" s="409"/>
      <c r="AT53" s="409"/>
    </row>
    <row r="54" spans="1:46" ht="15.75" customHeight="1">
      <c r="A54" s="407" t="s">
        <v>361</v>
      </c>
      <c r="B54" s="407" t="s">
        <v>362</v>
      </c>
      <c r="C54" s="416" t="s">
        <v>122</v>
      </c>
      <c r="D54" s="418">
        <v>5</v>
      </c>
      <c r="E54" s="287">
        <f t="shared" si="24"/>
        <v>150</v>
      </c>
      <c r="F54" s="287">
        <f t="shared" si="25"/>
        <v>60</v>
      </c>
      <c r="G54" s="287">
        <v>30</v>
      </c>
      <c r="H54" s="287"/>
      <c r="I54" s="287">
        <v>30</v>
      </c>
      <c r="J54" s="287">
        <f t="shared" si="26"/>
        <v>90</v>
      </c>
      <c r="K54" s="418">
        <f t="shared" si="27"/>
        <v>4</v>
      </c>
      <c r="L54" s="287" t="s">
        <v>367</v>
      </c>
      <c r="M54" s="418">
        <f t="shared" si="28"/>
        <v>40</v>
      </c>
      <c r="N54" s="409" t="s">
        <v>392</v>
      </c>
      <c r="AD54" s="413" t="s">
        <v>393</v>
      </c>
      <c r="AF54" s="419">
        <v>1</v>
      </c>
      <c r="AG54" s="421" t="s">
        <v>394</v>
      </c>
      <c r="AH54" s="418">
        <v>5</v>
      </c>
      <c r="AI54" s="287">
        <f t="shared" si="29"/>
        <v>150</v>
      </c>
      <c r="AJ54" s="287">
        <f t="shared" si="30"/>
        <v>60</v>
      </c>
      <c r="AK54" s="287">
        <v>30</v>
      </c>
      <c r="AL54" s="287"/>
      <c r="AM54" s="287">
        <v>30</v>
      </c>
      <c r="AN54" s="287">
        <f t="shared" si="31"/>
        <v>90</v>
      </c>
      <c r="AO54" s="418">
        <f t="shared" si="32"/>
        <v>4</v>
      </c>
      <c r="AP54" s="287" t="s">
        <v>373</v>
      </c>
      <c r="AQ54" s="418">
        <f t="shared" si="33"/>
        <v>40</v>
      </c>
      <c r="AR54" s="409" t="s">
        <v>370</v>
      </c>
      <c r="AS54" s="409"/>
      <c r="AT54" s="409"/>
    </row>
    <row r="55" spans="1:46" ht="15.75" customHeight="1">
      <c r="A55" s="407" t="s">
        <v>361</v>
      </c>
      <c r="B55" s="407" t="s">
        <v>395</v>
      </c>
      <c r="C55" s="416" t="s">
        <v>396</v>
      </c>
      <c r="D55" s="418">
        <v>3</v>
      </c>
      <c r="E55" s="287">
        <f t="shared" si="24"/>
        <v>90</v>
      </c>
      <c r="F55" s="287">
        <f t="shared" si="25"/>
        <v>30</v>
      </c>
      <c r="G55" s="287">
        <v>15</v>
      </c>
      <c r="H55" s="287"/>
      <c r="I55" s="287">
        <v>15</v>
      </c>
      <c r="J55" s="287">
        <f t="shared" si="26"/>
        <v>60</v>
      </c>
      <c r="K55" s="418">
        <f t="shared" si="27"/>
        <v>2</v>
      </c>
      <c r="L55" s="287" t="s">
        <v>361</v>
      </c>
      <c r="M55" s="418">
        <f t="shared" si="28"/>
        <v>33.333333333333329</v>
      </c>
      <c r="N55" s="409" t="s">
        <v>392</v>
      </c>
      <c r="AD55" s="413" t="s">
        <v>393</v>
      </c>
      <c r="AF55" s="431"/>
      <c r="AG55" s="432" t="s">
        <v>397</v>
      </c>
      <c r="AH55" s="418">
        <v>4</v>
      </c>
      <c r="AI55" s="287">
        <f t="shared" si="29"/>
        <v>120</v>
      </c>
      <c r="AJ55" s="287">
        <f t="shared" si="30"/>
        <v>30</v>
      </c>
      <c r="AK55" s="287">
        <v>15</v>
      </c>
      <c r="AL55" s="287"/>
      <c r="AM55" s="287">
        <v>15</v>
      </c>
      <c r="AN55" s="287">
        <f t="shared" si="31"/>
        <v>90</v>
      </c>
      <c r="AO55" s="418">
        <f t="shared" si="32"/>
        <v>2</v>
      </c>
      <c r="AP55" s="287" t="s">
        <v>361</v>
      </c>
      <c r="AQ55" s="418">
        <f t="shared" si="33"/>
        <v>25</v>
      </c>
      <c r="AR55" s="409" t="s">
        <v>370</v>
      </c>
      <c r="AS55" s="409"/>
      <c r="AT55" s="409"/>
    </row>
    <row r="56" spans="1:46" ht="15.75" customHeight="1">
      <c r="A56" s="407"/>
      <c r="B56" s="407"/>
      <c r="C56" s="416"/>
      <c r="D56" s="418"/>
      <c r="E56" s="287">
        <f t="shared" si="24"/>
        <v>0</v>
      </c>
      <c r="F56" s="287">
        <f t="shared" si="25"/>
        <v>0</v>
      </c>
      <c r="G56" s="287"/>
      <c r="H56" s="287"/>
      <c r="I56" s="287"/>
      <c r="J56" s="287">
        <f t="shared" si="26"/>
        <v>0</v>
      </c>
      <c r="K56" s="418">
        <f>F56/18</f>
        <v>0</v>
      </c>
      <c r="L56" s="287"/>
      <c r="M56" s="418" t="e">
        <f t="shared" si="28"/>
        <v>#DIV/0!</v>
      </c>
      <c r="N56" s="409"/>
      <c r="AD56" s="413"/>
      <c r="AF56" s="419"/>
      <c r="AG56" s="416"/>
      <c r="AH56" s="418"/>
      <c r="AI56" s="287">
        <f t="shared" si="29"/>
        <v>0</v>
      </c>
      <c r="AJ56" s="287">
        <f t="shared" si="30"/>
        <v>0</v>
      </c>
      <c r="AK56" s="287"/>
      <c r="AL56" s="287"/>
      <c r="AM56" s="287"/>
      <c r="AN56" s="287">
        <f t="shared" si="31"/>
        <v>0</v>
      </c>
      <c r="AO56" s="418">
        <f>AJ56/18</f>
        <v>0</v>
      </c>
      <c r="AP56" s="287"/>
      <c r="AQ56" s="418" t="e">
        <f t="shared" si="33"/>
        <v>#DIV/0!</v>
      </c>
      <c r="AR56" s="409"/>
      <c r="AS56" s="409"/>
      <c r="AT56" s="409"/>
    </row>
    <row r="57" spans="1:46" ht="15.75" customHeight="1">
      <c r="A57" s="407"/>
      <c r="B57" s="407"/>
      <c r="C57" s="423" t="s">
        <v>52</v>
      </c>
      <c r="D57" s="424">
        <f t="shared" ref="D57:L57" si="34">SUM(D49:D56)</f>
        <v>30</v>
      </c>
      <c r="E57" s="425">
        <f t="shared" si="34"/>
        <v>900</v>
      </c>
      <c r="F57" s="425">
        <f t="shared" si="34"/>
        <v>375</v>
      </c>
      <c r="G57" s="425">
        <f t="shared" si="34"/>
        <v>135</v>
      </c>
      <c r="H57" s="425">
        <f t="shared" si="34"/>
        <v>0</v>
      </c>
      <c r="I57" s="425">
        <f t="shared" si="34"/>
        <v>240</v>
      </c>
      <c r="J57" s="425">
        <f t="shared" si="34"/>
        <v>525</v>
      </c>
      <c r="K57" s="425">
        <f t="shared" si="34"/>
        <v>25</v>
      </c>
      <c r="L57" s="425">
        <f t="shared" si="34"/>
        <v>0</v>
      </c>
      <c r="M57" s="425"/>
      <c r="N57" s="409"/>
      <c r="AD57" s="413"/>
      <c r="AF57" s="419"/>
      <c r="AG57" s="423" t="s">
        <v>52</v>
      </c>
      <c r="AH57" s="424">
        <f t="shared" ref="AH57:AP57" si="35">SUM(AH49:AH56)</f>
        <v>30</v>
      </c>
      <c r="AI57" s="425">
        <f t="shared" si="35"/>
        <v>900</v>
      </c>
      <c r="AJ57" s="425">
        <f t="shared" si="35"/>
        <v>315</v>
      </c>
      <c r="AK57" s="425">
        <f t="shared" si="35"/>
        <v>135</v>
      </c>
      <c r="AL57" s="425">
        <f t="shared" si="35"/>
        <v>0</v>
      </c>
      <c r="AM57" s="425">
        <f t="shared" si="35"/>
        <v>180</v>
      </c>
      <c r="AN57" s="425">
        <f t="shared" si="35"/>
        <v>585</v>
      </c>
      <c r="AO57" s="425">
        <f t="shared" si="35"/>
        <v>21</v>
      </c>
      <c r="AP57" s="425">
        <f t="shared" si="35"/>
        <v>0</v>
      </c>
      <c r="AQ57" s="425"/>
      <c r="AR57" s="409"/>
      <c r="AS57" s="409"/>
      <c r="AT57" s="409"/>
    </row>
    <row r="58" spans="1:46" ht="15.75" customHeight="1">
      <c r="A58" s="407"/>
      <c r="B58" s="407"/>
      <c r="C58" s="426" t="s">
        <v>377</v>
      </c>
      <c r="D58" s="427">
        <f>30-D57</f>
        <v>0</v>
      </c>
      <c r="E58" s="427"/>
      <c r="F58" s="427"/>
      <c r="G58" s="427"/>
      <c r="H58" s="427"/>
      <c r="I58" s="427"/>
      <c r="J58" s="427"/>
      <c r="K58" s="427"/>
      <c r="L58" s="427"/>
      <c r="M58" s="427"/>
      <c r="N58" s="409"/>
      <c r="AD58" s="413"/>
      <c r="AF58" s="414"/>
      <c r="AN58" s="409"/>
      <c r="AO58" s="409"/>
      <c r="AP58" s="409"/>
      <c r="AQ58" s="409"/>
      <c r="AR58" s="409"/>
      <c r="AS58" s="409"/>
      <c r="AT58" s="409"/>
    </row>
    <row r="59" spans="1:46" ht="15" customHeight="1">
      <c r="A59" s="407"/>
      <c r="B59" s="407"/>
      <c r="C59" s="415" t="s">
        <v>398</v>
      </c>
      <c r="D59" s="409"/>
      <c r="E59" s="409"/>
      <c r="F59" s="409"/>
      <c r="G59" s="409"/>
      <c r="H59" s="409"/>
      <c r="I59" s="409"/>
      <c r="J59" s="409"/>
      <c r="K59" s="409"/>
      <c r="L59" s="409"/>
      <c r="M59" s="409"/>
      <c r="N59" s="409"/>
      <c r="AD59" s="413"/>
      <c r="AF59" s="414"/>
      <c r="AG59" s="415" t="s">
        <v>398</v>
      </c>
      <c r="AN59" s="409"/>
      <c r="AO59" s="409"/>
      <c r="AP59" s="409"/>
      <c r="AQ59" s="409"/>
      <c r="AR59" s="409"/>
      <c r="AS59" s="409"/>
      <c r="AT59" s="409"/>
    </row>
    <row r="60" spans="1:46" ht="15" customHeight="1">
      <c r="A60" s="407"/>
      <c r="B60" s="407"/>
      <c r="C60" s="966" t="s">
        <v>349</v>
      </c>
      <c r="D60" s="962" t="s">
        <v>350</v>
      </c>
      <c r="E60" s="964" t="s">
        <v>351</v>
      </c>
      <c r="F60" s="834"/>
      <c r="G60" s="834"/>
      <c r="H60" s="834"/>
      <c r="I60" s="834"/>
      <c r="J60" s="835"/>
      <c r="K60" s="962" t="s">
        <v>352</v>
      </c>
      <c r="L60" s="962" t="s">
        <v>353</v>
      </c>
      <c r="M60" s="962" t="s">
        <v>354</v>
      </c>
      <c r="N60" s="409"/>
      <c r="AD60" s="413"/>
      <c r="AF60" s="414"/>
      <c r="AG60" s="966" t="s">
        <v>349</v>
      </c>
      <c r="AH60" s="962" t="s">
        <v>350</v>
      </c>
      <c r="AI60" s="964" t="s">
        <v>351</v>
      </c>
      <c r="AJ60" s="834"/>
      <c r="AK60" s="834"/>
      <c r="AL60" s="834"/>
      <c r="AM60" s="834"/>
      <c r="AN60" s="835"/>
      <c r="AO60" s="962" t="s">
        <v>352</v>
      </c>
      <c r="AP60" s="962" t="s">
        <v>353</v>
      </c>
      <c r="AQ60" s="962" t="s">
        <v>354</v>
      </c>
      <c r="AR60" s="409"/>
      <c r="AS60" s="409"/>
      <c r="AT60" s="409"/>
    </row>
    <row r="61" spans="1:46" ht="15" customHeight="1">
      <c r="A61" s="407"/>
      <c r="B61" s="407"/>
      <c r="C61" s="907"/>
      <c r="D61" s="907"/>
      <c r="E61" s="962" t="s">
        <v>63</v>
      </c>
      <c r="F61" s="965" t="s">
        <v>355</v>
      </c>
      <c r="G61" s="834"/>
      <c r="H61" s="834"/>
      <c r="I61" s="835"/>
      <c r="J61" s="962" t="s">
        <v>379</v>
      </c>
      <c r="K61" s="907"/>
      <c r="L61" s="907"/>
      <c r="M61" s="907"/>
      <c r="N61" s="409"/>
      <c r="AD61" s="413"/>
      <c r="AF61" s="414"/>
      <c r="AG61" s="907"/>
      <c r="AH61" s="907"/>
      <c r="AI61" s="962" t="s">
        <v>63</v>
      </c>
      <c r="AJ61" s="965" t="s">
        <v>355</v>
      </c>
      <c r="AK61" s="834"/>
      <c r="AL61" s="834"/>
      <c r="AM61" s="835"/>
      <c r="AN61" s="962" t="s">
        <v>379</v>
      </c>
      <c r="AO61" s="907"/>
      <c r="AP61" s="907"/>
      <c r="AQ61" s="907"/>
      <c r="AR61" s="409"/>
      <c r="AS61" s="409"/>
      <c r="AT61" s="409"/>
    </row>
    <row r="62" spans="1:46" ht="15" customHeight="1">
      <c r="A62" s="407"/>
      <c r="B62" s="407"/>
      <c r="C62" s="907"/>
      <c r="D62" s="907"/>
      <c r="E62" s="907"/>
      <c r="F62" s="962" t="s">
        <v>357</v>
      </c>
      <c r="G62" s="964" t="s">
        <v>358</v>
      </c>
      <c r="H62" s="834"/>
      <c r="I62" s="835"/>
      <c r="J62" s="907"/>
      <c r="K62" s="907"/>
      <c r="L62" s="907"/>
      <c r="M62" s="907"/>
      <c r="N62" s="409"/>
      <c r="AD62" s="413"/>
      <c r="AF62" s="414"/>
      <c r="AG62" s="907"/>
      <c r="AH62" s="907"/>
      <c r="AI62" s="907"/>
      <c r="AJ62" s="962" t="s">
        <v>357</v>
      </c>
      <c r="AK62" s="964" t="s">
        <v>358</v>
      </c>
      <c r="AL62" s="834"/>
      <c r="AM62" s="835"/>
      <c r="AN62" s="907"/>
      <c r="AO62" s="907"/>
      <c r="AP62" s="907"/>
      <c r="AQ62" s="907"/>
      <c r="AR62" s="409"/>
      <c r="AS62" s="409"/>
      <c r="AT62" s="409"/>
    </row>
    <row r="63" spans="1:46" ht="15.75" customHeight="1">
      <c r="A63" s="407"/>
      <c r="B63" s="407"/>
      <c r="C63" s="907"/>
      <c r="D63" s="907"/>
      <c r="E63" s="907"/>
      <c r="F63" s="907"/>
      <c r="G63" s="962" t="s">
        <v>68</v>
      </c>
      <c r="H63" s="962" t="s">
        <v>380</v>
      </c>
      <c r="I63" s="962" t="s">
        <v>381</v>
      </c>
      <c r="J63" s="907"/>
      <c r="K63" s="907"/>
      <c r="L63" s="907"/>
      <c r="M63" s="907"/>
      <c r="N63" s="409"/>
      <c r="AD63" s="413"/>
      <c r="AF63" s="414"/>
      <c r="AG63" s="907"/>
      <c r="AH63" s="907"/>
      <c r="AI63" s="907"/>
      <c r="AJ63" s="907"/>
      <c r="AK63" s="962" t="s">
        <v>68</v>
      </c>
      <c r="AL63" s="962" t="s">
        <v>380</v>
      </c>
      <c r="AM63" s="962" t="s">
        <v>381</v>
      </c>
      <c r="AN63" s="907"/>
      <c r="AO63" s="907"/>
      <c r="AP63" s="907"/>
      <c r="AQ63" s="907"/>
      <c r="AR63" s="409"/>
      <c r="AS63" s="409"/>
      <c r="AT63" s="409"/>
    </row>
    <row r="64" spans="1:46" ht="15.75" customHeight="1">
      <c r="A64" s="407"/>
      <c r="B64" s="407"/>
      <c r="C64" s="907"/>
      <c r="D64" s="907"/>
      <c r="E64" s="907"/>
      <c r="F64" s="907"/>
      <c r="G64" s="907"/>
      <c r="H64" s="907"/>
      <c r="I64" s="907"/>
      <c r="J64" s="907"/>
      <c r="K64" s="907"/>
      <c r="L64" s="907"/>
      <c r="M64" s="907"/>
      <c r="N64" s="409"/>
      <c r="AD64" s="413"/>
      <c r="AF64" s="414"/>
      <c r="AG64" s="907"/>
      <c r="AH64" s="907"/>
      <c r="AI64" s="907"/>
      <c r="AJ64" s="907"/>
      <c r="AK64" s="907"/>
      <c r="AL64" s="907"/>
      <c r="AM64" s="907"/>
      <c r="AN64" s="907"/>
      <c r="AO64" s="907"/>
      <c r="AP64" s="907"/>
      <c r="AQ64" s="907"/>
      <c r="AR64" s="409"/>
      <c r="AS64" s="409"/>
      <c r="AT64" s="409"/>
    </row>
    <row r="65" spans="1:46" ht="13.5" customHeight="1">
      <c r="A65" s="407"/>
      <c r="B65" s="407"/>
      <c r="C65" s="907"/>
      <c r="D65" s="907"/>
      <c r="E65" s="907"/>
      <c r="F65" s="907"/>
      <c r="G65" s="907"/>
      <c r="H65" s="907"/>
      <c r="I65" s="907"/>
      <c r="J65" s="907"/>
      <c r="K65" s="907"/>
      <c r="L65" s="907"/>
      <c r="M65" s="907"/>
      <c r="N65" s="409"/>
      <c r="AD65" s="413"/>
      <c r="AF65" s="414"/>
      <c r="AG65" s="907"/>
      <c r="AH65" s="907"/>
      <c r="AI65" s="907"/>
      <c r="AJ65" s="907"/>
      <c r="AK65" s="907"/>
      <c r="AL65" s="907"/>
      <c r="AM65" s="907"/>
      <c r="AN65" s="907"/>
      <c r="AO65" s="907"/>
      <c r="AP65" s="907"/>
      <c r="AQ65" s="907"/>
      <c r="AR65" s="409"/>
      <c r="AS65" s="409"/>
      <c r="AT65" s="409"/>
    </row>
    <row r="66" spans="1:46" ht="15.75" hidden="1" customHeight="1">
      <c r="A66" s="407"/>
      <c r="B66" s="407"/>
      <c r="C66" s="963"/>
      <c r="D66" s="963"/>
      <c r="E66" s="963"/>
      <c r="F66" s="963"/>
      <c r="G66" s="963"/>
      <c r="H66" s="963"/>
      <c r="I66" s="963"/>
      <c r="J66" s="963"/>
      <c r="K66" s="963"/>
      <c r="L66" s="963"/>
      <c r="M66" s="963"/>
      <c r="N66" s="409"/>
      <c r="AD66" s="413"/>
      <c r="AF66" s="414"/>
      <c r="AG66" s="963"/>
      <c r="AH66" s="963"/>
      <c r="AI66" s="963"/>
      <c r="AJ66" s="963"/>
      <c r="AK66" s="963"/>
      <c r="AL66" s="963"/>
      <c r="AM66" s="963"/>
      <c r="AN66" s="963"/>
      <c r="AO66" s="963"/>
      <c r="AP66" s="963"/>
      <c r="AQ66" s="963"/>
      <c r="AR66" s="409"/>
      <c r="AS66" s="409"/>
      <c r="AT66" s="409"/>
    </row>
    <row r="67" spans="1:46" ht="15.75" customHeight="1">
      <c r="A67" s="407" t="s">
        <v>30</v>
      </c>
      <c r="B67" s="407" t="s">
        <v>362</v>
      </c>
      <c r="C67" s="423" t="s">
        <v>399</v>
      </c>
      <c r="D67" s="417">
        <v>4.5</v>
      </c>
      <c r="E67" s="287">
        <f t="shared" ref="E67:E74" si="36">D67*30</f>
        <v>135</v>
      </c>
      <c r="F67" s="287">
        <f t="shared" ref="F67:F74" si="37">G67+H67+I67</f>
        <v>0</v>
      </c>
      <c r="G67" s="287"/>
      <c r="H67" s="287"/>
      <c r="I67" s="287"/>
      <c r="J67" s="287">
        <f t="shared" ref="J67:J74" si="38">E67-F67</f>
        <v>135</v>
      </c>
      <c r="K67" s="418">
        <f t="shared" ref="K67:K73" si="39">F67/18</f>
        <v>0</v>
      </c>
      <c r="L67" s="287" t="s">
        <v>373</v>
      </c>
      <c r="M67" s="418">
        <f t="shared" ref="M67:M74" si="40">F67/E67*100</f>
        <v>0</v>
      </c>
      <c r="N67" s="409" t="s">
        <v>370</v>
      </c>
      <c r="AD67" s="413" t="s">
        <v>371</v>
      </c>
      <c r="AF67" s="419"/>
      <c r="AG67" s="433" t="s">
        <v>399</v>
      </c>
      <c r="AH67" s="417">
        <v>4.5</v>
      </c>
      <c r="AI67" s="287">
        <f t="shared" ref="AI67:AI74" si="41">AH67*30</f>
        <v>135</v>
      </c>
      <c r="AJ67" s="287">
        <f t="shared" ref="AJ67:AJ74" si="42">AK67+AL67+AM67</f>
        <v>0</v>
      </c>
      <c r="AK67" s="287"/>
      <c r="AL67" s="287"/>
      <c r="AM67" s="287"/>
      <c r="AN67" s="287">
        <f t="shared" ref="AN67:AN74" si="43">AI67-AJ67</f>
        <v>135</v>
      </c>
      <c r="AO67" s="418">
        <f t="shared" ref="AO67:AO68" si="44">AJ67/18</f>
        <v>0</v>
      </c>
      <c r="AP67" s="287" t="s">
        <v>373</v>
      </c>
      <c r="AQ67" s="418">
        <f t="shared" ref="AQ67:AQ74" si="45">AJ67/AI67*100</f>
        <v>0</v>
      </c>
      <c r="AR67" s="409"/>
      <c r="AS67" s="409"/>
      <c r="AT67" s="409"/>
    </row>
    <row r="68" spans="1:46" ht="15.75" customHeight="1">
      <c r="A68" s="407" t="s">
        <v>361</v>
      </c>
      <c r="B68" s="407" t="s">
        <v>362</v>
      </c>
      <c r="C68" s="416" t="s">
        <v>85</v>
      </c>
      <c r="D68" s="418">
        <v>4</v>
      </c>
      <c r="E68" s="287">
        <f t="shared" si="36"/>
        <v>120</v>
      </c>
      <c r="F68" s="287">
        <f t="shared" si="37"/>
        <v>54</v>
      </c>
      <c r="G68" s="287"/>
      <c r="H68" s="287"/>
      <c r="I68" s="287">
        <v>54</v>
      </c>
      <c r="J68" s="287">
        <f t="shared" si="38"/>
        <v>66</v>
      </c>
      <c r="K68" s="418">
        <f t="shared" si="39"/>
        <v>3</v>
      </c>
      <c r="L68" s="287" t="s">
        <v>373</v>
      </c>
      <c r="M68" s="418">
        <f t="shared" si="40"/>
        <v>45</v>
      </c>
      <c r="N68" s="409" t="s">
        <v>363</v>
      </c>
      <c r="AD68" s="413" t="s">
        <v>364</v>
      </c>
      <c r="AF68" s="419">
        <v>11.13</v>
      </c>
      <c r="AG68" s="420" t="s">
        <v>85</v>
      </c>
      <c r="AH68" s="418">
        <v>4</v>
      </c>
      <c r="AI68" s="287">
        <f t="shared" si="41"/>
        <v>120</v>
      </c>
      <c r="AJ68" s="287">
        <f t="shared" si="42"/>
        <v>54</v>
      </c>
      <c r="AK68" s="287"/>
      <c r="AL68" s="287"/>
      <c r="AM68" s="287">
        <v>54</v>
      </c>
      <c r="AN68" s="287">
        <f t="shared" si="43"/>
        <v>66</v>
      </c>
      <c r="AO68" s="418">
        <f t="shared" si="44"/>
        <v>3</v>
      </c>
      <c r="AP68" s="287" t="s">
        <v>373</v>
      </c>
      <c r="AQ68" s="418">
        <f t="shared" si="45"/>
        <v>45</v>
      </c>
      <c r="AR68" s="409" t="s">
        <v>363</v>
      </c>
      <c r="AS68" s="409"/>
      <c r="AT68" s="409"/>
    </row>
    <row r="69" spans="1:46" ht="15.75" customHeight="1">
      <c r="A69" s="407" t="s">
        <v>361</v>
      </c>
      <c r="B69" s="407" t="s">
        <v>362</v>
      </c>
      <c r="C69" s="416" t="s">
        <v>92</v>
      </c>
      <c r="D69" s="418">
        <v>4</v>
      </c>
      <c r="E69" s="287">
        <f t="shared" si="36"/>
        <v>120</v>
      </c>
      <c r="F69" s="287">
        <f t="shared" si="37"/>
        <v>72</v>
      </c>
      <c r="G69" s="287"/>
      <c r="H69" s="287"/>
      <c r="I69" s="287">
        <v>72</v>
      </c>
      <c r="J69" s="287">
        <f t="shared" si="38"/>
        <v>48</v>
      </c>
      <c r="K69" s="418">
        <f t="shared" si="39"/>
        <v>4</v>
      </c>
      <c r="L69" s="287" t="s">
        <v>373</v>
      </c>
      <c r="M69" s="418">
        <f t="shared" si="40"/>
        <v>60</v>
      </c>
      <c r="N69" s="409" t="s">
        <v>363</v>
      </c>
      <c r="AD69" s="413" t="s">
        <v>366</v>
      </c>
      <c r="AF69" s="419">
        <v>3</v>
      </c>
      <c r="AG69" s="421" t="s">
        <v>213</v>
      </c>
      <c r="AH69" s="418">
        <v>4</v>
      </c>
      <c r="AI69" s="287">
        <f t="shared" si="41"/>
        <v>120</v>
      </c>
      <c r="AJ69" s="287">
        <f t="shared" si="42"/>
        <v>54</v>
      </c>
      <c r="AK69" s="287">
        <v>18</v>
      </c>
      <c r="AL69" s="287"/>
      <c r="AM69" s="287">
        <v>36</v>
      </c>
      <c r="AN69" s="287">
        <f t="shared" si="43"/>
        <v>66</v>
      </c>
      <c r="AO69" s="418">
        <v>3</v>
      </c>
      <c r="AP69" s="434" t="s">
        <v>367</v>
      </c>
      <c r="AQ69" s="418">
        <f t="shared" si="45"/>
        <v>45</v>
      </c>
      <c r="AR69" s="409" t="s">
        <v>370</v>
      </c>
      <c r="AS69" s="409"/>
      <c r="AT69" s="409"/>
    </row>
    <row r="70" spans="1:46" ht="15.75" customHeight="1">
      <c r="A70" s="407" t="s">
        <v>30</v>
      </c>
      <c r="B70" s="407" t="s">
        <v>362</v>
      </c>
      <c r="C70" s="416" t="s">
        <v>132</v>
      </c>
      <c r="D70" s="418">
        <v>4</v>
      </c>
      <c r="E70" s="287">
        <f t="shared" si="36"/>
        <v>120</v>
      </c>
      <c r="F70" s="287">
        <f t="shared" si="37"/>
        <v>54</v>
      </c>
      <c r="G70" s="287">
        <v>18</v>
      </c>
      <c r="H70" s="287"/>
      <c r="I70" s="287">
        <v>36</v>
      </c>
      <c r="J70" s="287">
        <f t="shared" si="38"/>
        <v>66</v>
      </c>
      <c r="K70" s="418">
        <f t="shared" si="39"/>
        <v>3</v>
      </c>
      <c r="L70" s="287" t="s">
        <v>367</v>
      </c>
      <c r="M70" s="418">
        <f t="shared" si="40"/>
        <v>45</v>
      </c>
      <c r="N70" s="409" t="s">
        <v>390</v>
      </c>
      <c r="AD70" s="413" t="s">
        <v>391</v>
      </c>
      <c r="AF70" s="419">
        <v>4</v>
      </c>
      <c r="AG70" s="420" t="s">
        <v>220</v>
      </c>
      <c r="AH70" s="418">
        <v>4</v>
      </c>
      <c r="AI70" s="287">
        <f t="shared" si="41"/>
        <v>120</v>
      </c>
      <c r="AJ70" s="287">
        <f t="shared" si="42"/>
        <v>54</v>
      </c>
      <c r="AK70" s="287">
        <v>18</v>
      </c>
      <c r="AL70" s="287"/>
      <c r="AM70" s="287">
        <v>36</v>
      </c>
      <c r="AN70" s="287">
        <f t="shared" si="43"/>
        <v>66</v>
      </c>
      <c r="AO70" s="418">
        <f t="shared" ref="AO70:AO73" si="46">AJ70/18</f>
        <v>3</v>
      </c>
      <c r="AP70" s="287" t="s">
        <v>367</v>
      </c>
      <c r="AQ70" s="418">
        <f t="shared" si="45"/>
        <v>45</v>
      </c>
      <c r="AR70" s="409" t="s">
        <v>370</v>
      </c>
      <c r="AS70" s="409"/>
      <c r="AT70" s="409"/>
    </row>
    <row r="71" spans="1:46" ht="15.75" customHeight="1">
      <c r="A71" s="407" t="s">
        <v>30</v>
      </c>
      <c r="B71" s="407" t="s">
        <v>362</v>
      </c>
      <c r="C71" s="416" t="s">
        <v>134</v>
      </c>
      <c r="D71" s="418">
        <v>5</v>
      </c>
      <c r="E71" s="287">
        <f t="shared" si="36"/>
        <v>150</v>
      </c>
      <c r="F71" s="287">
        <f t="shared" si="37"/>
        <v>72</v>
      </c>
      <c r="G71" s="287">
        <v>36</v>
      </c>
      <c r="H71" s="287"/>
      <c r="I71" s="287">
        <v>36</v>
      </c>
      <c r="J71" s="287">
        <f t="shared" si="38"/>
        <v>78</v>
      </c>
      <c r="K71" s="418">
        <f t="shared" si="39"/>
        <v>4</v>
      </c>
      <c r="L71" s="287" t="s">
        <v>367</v>
      </c>
      <c r="M71" s="418">
        <f t="shared" si="40"/>
        <v>48</v>
      </c>
      <c r="N71" s="409" t="s">
        <v>392</v>
      </c>
      <c r="AD71" s="413" t="s">
        <v>393</v>
      </c>
      <c r="AF71" s="419">
        <v>6.11</v>
      </c>
      <c r="AG71" s="420" t="s">
        <v>134</v>
      </c>
      <c r="AH71" s="418">
        <v>5</v>
      </c>
      <c r="AI71" s="287">
        <f t="shared" si="41"/>
        <v>150</v>
      </c>
      <c r="AJ71" s="287">
        <f t="shared" si="42"/>
        <v>72</v>
      </c>
      <c r="AK71" s="287">
        <v>36</v>
      </c>
      <c r="AL71" s="287"/>
      <c r="AM71" s="287">
        <v>36</v>
      </c>
      <c r="AN71" s="287">
        <f t="shared" si="43"/>
        <v>78</v>
      </c>
      <c r="AO71" s="418">
        <f t="shared" si="46"/>
        <v>4</v>
      </c>
      <c r="AP71" s="287" t="s">
        <v>367</v>
      </c>
      <c r="AQ71" s="418">
        <f t="shared" si="45"/>
        <v>48</v>
      </c>
      <c r="AR71" s="409" t="s">
        <v>392</v>
      </c>
      <c r="AS71" s="409"/>
      <c r="AT71" s="409"/>
    </row>
    <row r="72" spans="1:46" ht="15.75" customHeight="1">
      <c r="A72" s="407" t="s">
        <v>30</v>
      </c>
      <c r="B72" s="407" t="s">
        <v>362</v>
      </c>
      <c r="C72" s="416" t="s">
        <v>146</v>
      </c>
      <c r="D72" s="418">
        <v>4</v>
      </c>
      <c r="E72" s="287">
        <f t="shared" si="36"/>
        <v>120</v>
      </c>
      <c r="F72" s="287">
        <f t="shared" si="37"/>
        <v>54</v>
      </c>
      <c r="G72" s="287">
        <v>18</v>
      </c>
      <c r="H72" s="287"/>
      <c r="I72" s="287">
        <v>36</v>
      </c>
      <c r="J72" s="287">
        <f t="shared" si="38"/>
        <v>66</v>
      </c>
      <c r="K72" s="418">
        <f t="shared" si="39"/>
        <v>3</v>
      </c>
      <c r="L72" s="287" t="s">
        <v>367</v>
      </c>
      <c r="M72" s="418">
        <f t="shared" si="40"/>
        <v>45</v>
      </c>
      <c r="N72" s="409" t="s">
        <v>400</v>
      </c>
      <c r="AD72" s="413" t="s">
        <v>401</v>
      </c>
      <c r="AF72" s="419">
        <v>12.15</v>
      </c>
      <c r="AG72" s="421" t="s">
        <v>228</v>
      </c>
      <c r="AH72" s="418">
        <v>4</v>
      </c>
      <c r="AI72" s="287">
        <f t="shared" si="41"/>
        <v>120</v>
      </c>
      <c r="AJ72" s="287">
        <f t="shared" si="42"/>
        <v>54</v>
      </c>
      <c r="AK72" s="287">
        <v>18</v>
      </c>
      <c r="AL72" s="287"/>
      <c r="AM72" s="287">
        <v>36</v>
      </c>
      <c r="AN72" s="287">
        <f t="shared" si="43"/>
        <v>66</v>
      </c>
      <c r="AO72" s="418">
        <f t="shared" si="46"/>
        <v>3</v>
      </c>
      <c r="AP72" s="287" t="s">
        <v>373</v>
      </c>
      <c r="AQ72" s="418">
        <f t="shared" si="45"/>
        <v>45</v>
      </c>
      <c r="AR72" s="409" t="s">
        <v>370</v>
      </c>
      <c r="AS72" s="409"/>
      <c r="AT72" s="409"/>
    </row>
    <row r="73" spans="1:46" ht="15.75" customHeight="1">
      <c r="A73" s="407" t="s">
        <v>361</v>
      </c>
      <c r="B73" s="407" t="s">
        <v>395</v>
      </c>
      <c r="C73" s="416" t="s">
        <v>402</v>
      </c>
      <c r="D73" s="418">
        <v>3.5</v>
      </c>
      <c r="E73" s="287">
        <f t="shared" si="36"/>
        <v>105</v>
      </c>
      <c r="F73" s="287">
        <f t="shared" si="37"/>
        <v>36</v>
      </c>
      <c r="G73" s="287">
        <v>18</v>
      </c>
      <c r="H73" s="287"/>
      <c r="I73" s="287">
        <v>18</v>
      </c>
      <c r="J73" s="287">
        <f t="shared" si="38"/>
        <v>69</v>
      </c>
      <c r="K73" s="418">
        <f t="shared" si="39"/>
        <v>2</v>
      </c>
      <c r="L73" s="287" t="s">
        <v>361</v>
      </c>
      <c r="M73" s="418">
        <f t="shared" si="40"/>
        <v>34.285714285714285</v>
      </c>
      <c r="N73" s="409" t="s">
        <v>392</v>
      </c>
      <c r="AD73" s="413" t="s">
        <v>393</v>
      </c>
      <c r="AF73" s="431">
        <v>1</v>
      </c>
      <c r="AG73" s="432" t="s">
        <v>402</v>
      </c>
      <c r="AH73" s="418">
        <v>3.5</v>
      </c>
      <c r="AI73" s="287">
        <f t="shared" si="41"/>
        <v>105</v>
      </c>
      <c r="AJ73" s="287">
        <f t="shared" si="42"/>
        <v>36</v>
      </c>
      <c r="AK73" s="287">
        <v>18</v>
      </c>
      <c r="AL73" s="287"/>
      <c r="AM73" s="287">
        <v>18</v>
      </c>
      <c r="AN73" s="287">
        <f t="shared" si="43"/>
        <v>69</v>
      </c>
      <c r="AO73" s="418">
        <f t="shared" si="46"/>
        <v>2</v>
      </c>
      <c r="AP73" s="287" t="s">
        <v>361</v>
      </c>
      <c r="AQ73" s="418">
        <f t="shared" si="45"/>
        <v>34.285714285714285</v>
      </c>
      <c r="AR73" s="409" t="s">
        <v>370</v>
      </c>
      <c r="AS73" s="409"/>
      <c r="AT73" s="409"/>
    </row>
    <row r="74" spans="1:46" ht="15.75" customHeight="1">
      <c r="A74" s="407" t="s">
        <v>30</v>
      </c>
      <c r="B74" s="407" t="s">
        <v>362</v>
      </c>
      <c r="C74" s="416" t="s">
        <v>138</v>
      </c>
      <c r="D74" s="418">
        <v>1</v>
      </c>
      <c r="E74" s="287">
        <f t="shared" si="36"/>
        <v>30</v>
      </c>
      <c r="F74" s="287">
        <f t="shared" si="37"/>
        <v>15</v>
      </c>
      <c r="G74" s="287"/>
      <c r="H74" s="287"/>
      <c r="I74" s="287">
        <v>15</v>
      </c>
      <c r="J74" s="287">
        <f t="shared" si="38"/>
        <v>15</v>
      </c>
      <c r="K74" s="418">
        <v>1</v>
      </c>
      <c r="L74" s="287" t="s">
        <v>373</v>
      </c>
      <c r="M74" s="418">
        <f t="shared" si="40"/>
        <v>50</v>
      </c>
      <c r="N74" s="409" t="s">
        <v>370</v>
      </c>
      <c r="O74" s="413"/>
      <c r="P74" s="413"/>
      <c r="Q74" s="413"/>
      <c r="R74" s="413"/>
      <c r="S74" s="413"/>
      <c r="T74" s="413"/>
      <c r="U74" s="413"/>
      <c r="V74" s="413"/>
      <c r="W74" s="413"/>
      <c r="X74" s="413"/>
      <c r="Y74" s="413"/>
      <c r="Z74" s="413"/>
      <c r="AA74" s="413"/>
      <c r="AB74" s="413"/>
      <c r="AC74" s="413"/>
      <c r="AD74" s="413" t="s">
        <v>371</v>
      </c>
      <c r="AE74" s="413"/>
      <c r="AF74" s="419">
        <v>9</v>
      </c>
      <c r="AG74" s="435" t="s">
        <v>138</v>
      </c>
      <c r="AH74" s="430">
        <v>1</v>
      </c>
      <c r="AI74" s="434">
        <f t="shared" si="41"/>
        <v>30</v>
      </c>
      <c r="AJ74" s="434">
        <f t="shared" si="42"/>
        <v>15</v>
      </c>
      <c r="AK74" s="434"/>
      <c r="AL74" s="434"/>
      <c r="AM74" s="436">
        <v>15</v>
      </c>
      <c r="AN74" s="434">
        <f t="shared" si="43"/>
        <v>15</v>
      </c>
      <c r="AO74" s="430">
        <v>1</v>
      </c>
      <c r="AP74" s="434" t="s">
        <v>373</v>
      </c>
      <c r="AQ74" s="430">
        <f t="shared" si="45"/>
        <v>50</v>
      </c>
      <c r="AR74" s="409"/>
      <c r="AS74" s="409"/>
      <c r="AT74" s="409"/>
    </row>
    <row r="75" spans="1:46" ht="15.75" customHeight="1">
      <c r="A75" s="407"/>
      <c r="B75" s="407"/>
      <c r="C75" s="423" t="s">
        <v>52</v>
      </c>
      <c r="D75" s="424">
        <f t="shared" ref="D75:L75" si="47">SUM(D67:D74)</f>
        <v>30</v>
      </c>
      <c r="E75" s="425">
        <f t="shared" si="47"/>
        <v>900</v>
      </c>
      <c r="F75" s="425">
        <f t="shared" si="47"/>
        <v>357</v>
      </c>
      <c r="G75" s="425">
        <f t="shared" si="47"/>
        <v>90</v>
      </c>
      <c r="H75" s="425">
        <f t="shared" si="47"/>
        <v>0</v>
      </c>
      <c r="I75" s="425">
        <f t="shared" si="47"/>
        <v>267</v>
      </c>
      <c r="J75" s="425">
        <f t="shared" si="47"/>
        <v>543</v>
      </c>
      <c r="K75" s="425">
        <f t="shared" si="47"/>
        <v>20</v>
      </c>
      <c r="L75" s="425">
        <f t="shared" si="47"/>
        <v>0</v>
      </c>
      <c r="M75" s="425"/>
      <c r="N75" s="409"/>
      <c r="AD75" s="413"/>
      <c r="AF75" s="414"/>
      <c r="AG75" s="423" t="s">
        <v>52</v>
      </c>
      <c r="AH75" s="424">
        <f t="shared" ref="AH75:AP75" si="48">SUM(AH67:AH74)</f>
        <v>30</v>
      </c>
      <c r="AI75" s="425">
        <f t="shared" si="48"/>
        <v>900</v>
      </c>
      <c r="AJ75" s="425">
        <f t="shared" si="48"/>
        <v>339</v>
      </c>
      <c r="AK75" s="425">
        <f t="shared" si="48"/>
        <v>108</v>
      </c>
      <c r="AL75" s="425">
        <f t="shared" si="48"/>
        <v>0</v>
      </c>
      <c r="AM75" s="425">
        <f t="shared" si="48"/>
        <v>231</v>
      </c>
      <c r="AN75" s="425">
        <f t="shared" si="48"/>
        <v>561</v>
      </c>
      <c r="AO75" s="425">
        <f t="shared" si="48"/>
        <v>19</v>
      </c>
      <c r="AP75" s="425">
        <f t="shared" si="48"/>
        <v>0</v>
      </c>
      <c r="AQ75" s="425"/>
      <c r="AR75" s="409"/>
      <c r="AS75" s="409"/>
      <c r="AT75" s="409"/>
    </row>
    <row r="76" spans="1:46" ht="15.75" customHeight="1">
      <c r="A76" s="407"/>
      <c r="B76" s="407"/>
      <c r="C76" s="426" t="s">
        <v>377</v>
      </c>
      <c r="D76" s="429">
        <f>30-D75</f>
        <v>0</v>
      </c>
      <c r="E76" s="427"/>
      <c r="F76" s="427"/>
      <c r="G76" s="427"/>
      <c r="H76" s="427"/>
      <c r="I76" s="427"/>
      <c r="J76" s="427"/>
      <c r="K76" s="427"/>
      <c r="L76" s="427"/>
      <c r="M76" s="409"/>
      <c r="N76" s="409"/>
      <c r="AD76" s="413"/>
      <c r="AF76" s="414"/>
      <c r="AN76" s="409"/>
      <c r="AO76" s="409"/>
      <c r="AP76" s="409"/>
      <c r="AQ76" s="409"/>
      <c r="AR76" s="409"/>
      <c r="AS76" s="409"/>
      <c r="AT76" s="409"/>
    </row>
    <row r="77" spans="1:46" ht="15.75" customHeight="1">
      <c r="A77" s="407"/>
      <c r="B77" s="407"/>
      <c r="C77" s="426"/>
      <c r="D77" s="429"/>
      <c r="E77" s="427"/>
      <c r="F77" s="427"/>
      <c r="G77" s="427"/>
      <c r="H77" s="427"/>
      <c r="I77" s="427"/>
      <c r="J77" s="427"/>
      <c r="K77" s="427"/>
      <c r="L77" s="427"/>
      <c r="M77" s="409"/>
      <c r="N77" s="409"/>
      <c r="O77" s="413"/>
      <c r="P77" s="413"/>
      <c r="Q77" s="413"/>
      <c r="R77" s="413"/>
      <c r="S77" s="413"/>
      <c r="T77" s="413"/>
      <c r="U77" s="413"/>
      <c r="V77" s="413"/>
      <c r="W77" s="413"/>
      <c r="X77" s="413"/>
      <c r="Y77" s="413"/>
      <c r="Z77" s="413"/>
      <c r="AA77" s="413"/>
      <c r="AB77" s="413"/>
      <c r="AC77" s="413"/>
      <c r="AD77" s="413"/>
      <c r="AE77" s="413"/>
      <c r="AF77" s="414"/>
      <c r="AG77" s="413"/>
      <c r="AH77" s="413"/>
      <c r="AI77" s="413"/>
      <c r="AJ77" s="413"/>
      <c r="AK77" s="413"/>
      <c r="AL77" s="413"/>
      <c r="AM77" s="413"/>
      <c r="AN77" s="409"/>
      <c r="AO77" s="409"/>
      <c r="AP77" s="409"/>
      <c r="AQ77" s="409"/>
      <c r="AR77" s="409"/>
      <c r="AS77" s="409"/>
      <c r="AT77" s="409"/>
    </row>
    <row r="78" spans="1:46" ht="15.75" customHeight="1">
      <c r="A78" s="407"/>
      <c r="B78" s="407"/>
      <c r="C78" s="426"/>
      <c r="D78" s="429"/>
      <c r="E78" s="427"/>
      <c r="F78" s="427"/>
      <c r="G78" s="427"/>
      <c r="H78" s="427"/>
      <c r="I78" s="427"/>
      <c r="J78" s="427"/>
      <c r="K78" s="427"/>
      <c r="L78" s="427"/>
      <c r="M78" s="409"/>
      <c r="N78" s="409"/>
      <c r="O78" s="413"/>
      <c r="P78" s="413"/>
      <c r="Q78" s="413"/>
      <c r="R78" s="413"/>
      <c r="S78" s="413"/>
      <c r="T78" s="413"/>
      <c r="U78" s="413"/>
      <c r="V78" s="413"/>
      <c r="W78" s="413"/>
      <c r="X78" s="413"/>
      <c r="Y78" s="413"/>
      <c r="Z78" s="413"/>
      <c r="AA78" s="413"/>
      <c r="AB78" s="413"/>
      <c r="AC78" s="413"/>
      <c r="AD78" s="413"/>
      <c r="AE78" s="413"/>
      <c r="AF78" s="414"/>
      <c r="AG78" s="413"/>
      <c r="AH78" s="413"/>
      <c r="AI78" s="413"/>
      <c r="AJ78" s="413"/>
      <c r="AK78" s="413"/>
      <c r="AL78" s="413"/>
      <c r="AM78" s="413"/>
      <c r="AN78" s="409"/>
      <c r="AO78" s="409"/>
      <c r="AP78" s="409"/>
      <c r="AQ78" s="409"/>
      <c r="AR78" s="409"/>
      <c r="AS78" s="409"/>
      <c r="AT78" s="409"/>
    </row>
    <row r="79" spans="1:46" ht="15.75" customHeight="1">
      <c r="A79" s="407"/>
      <c r="B79" s="407"/>
      <c r="C79" s="426"/>
      <c r="D79" s="429"/>
      <c r="E79" s="427"/>
      <c r="F79" s="427"/>
      <c r="G79" s="427"/>
      <c r="H79" s="427"/>
      <c r="I79" s="427"/>
      <c r="J79" s="427"/>
      <c r="K79" s="427"/>
      <c r="L79" s="427"/>
      <c r="M79" s="409"/>
      <c r="N79" s="409"/>
      <c r="O79" s="413"/>
      <c r="P79" s="413"/>
      <c r="Q79" s="413"/>
      <c r="R79" s="413"/>
      <c r="S79" s="413"/>
      <c r="T79" s="413"/>
      <c r="U79" s="413"/>
      <c r="V79" s="413"/>
      <c r="W79" s="413"/>
      <c r="X79" s="413"/>
      <c r="Y79" s="413"/>
      <c r="Z79" s="413"/>
      <c r="AA79" s="413"/>
      <c r="AB79" s="413"/>
      <c r="AC79" s="413"/>
      <c r="AD79" s="413"/>
      <c r="AE79" s="413"/>
      <c r="AF79" s="414"/>
      <c r="AG79" s="413"/>
      <c r="AH79" s="413"/>
      <c r="AI79" s="413"/>
      <c r="AJ79" s="413"/>
      <c r="AK79" s="413"/>
      <c r="AL79" s="413"/>
      <c r="AM79" s="413"/>
      <c r="AN79" s="409"/>
      <c r="AO79" s="409"/>
      <c r="AP79" s="409"/>
      <c r="AQ79" s="409"/>
      <c r="AR79" s="409"/>
      <c r="AS79" s="409"/>
      <c r="AT79" s="409"/>
    </row>
    <row r="80" spans="1:46" ht="15" customHeight="1">
      <c r="A80" s="407"/>
      <c r="B80" s="407"/>
      <c r="C80" s="415" t="s">
        <v>403</v>
      </c>
      <c r="D80" s="409"/>
      <c r="E80" s="409"/>
      <c r="F80" s="409"/>
      <c r="G80" s="409"/>
      <c r="H80" s="409"/>
      <c r="I80" s="409"/>
      <c r="J80" s="409"/>
      <c r="K80" s="409"/>
      <c r="L80" s="409"/>
      <c r="M80" s="409"/>
      <c r="N80" s="409"/>
      <c r="AD80" s="413"/>
      <c r="AF80" s="414"/>
      <c r="AG80" s="415" t="s">
        <v>403</v>
      </c>
      <c r="AH80" s="409"/>
      <c r="AI80" s="409"/>
      <c r="AJ80" s="409"/>
      <c r="AK80" s="409"/>
      <c r="AL80" s="409"/>
      <c r="AM80" s="409"/>
      <c r="AN80" s="409"/>
      <c r="AO80" s="409"/>
      <c r="AP80" s="409"/>
      <c r="AQ80" s="409"/>
      <c r="AR80" s="409"/>
      <c r="AS80" s="409"/>
      <c r="AT80" s="409"/>
    </row>
    <row r="81" spans="1:46" ht="15" customHeight="1">
      <c r="A81" s="407"/>
      <c r="B81" s="407"/>
      <c r="C81" s="966" t="s">
        <v>349</v>
      </c>
      <c r="D81" s="962" t="s">
        <v>350</v>
      </c>
      <c r="E81" s="964" t="s">
        <v>351</v>
      </c>
      <c r="F81" s="834"/>
      <c r="G81" s="834"/>
      <c r="H81" s="834"/>
      <c r="I81" s="834"/>
      <c r="J81" s="835"/>
      <c r="K81" s="962" t="s">
        <v>352</v>
      </c>
      <c r="L81" s="962" t="s">
        <v>353</v>
      </c>
      <c r="M81" s="962" t="s">
        <v>354</v>
      </c>
      <c r="N81" s="409"/>
      <c r="AD81" s="413"/>
      <c r="AF81" s="414"/>
      <c r="AG81" s="966" t="s">
        <v>349</v>
      </c>
      <c r="AH81" s="962" t="s">
        <v>350</v>
      </c>
      <c r="AI81" s="964" t="s">
        <v>351</v>
      </c>
      <c r="AJ81" s="834"/>
      <c r="AK81" s="834"/>
      <c r="AL81" s="834"/>
      <c r="AM81" s="834"/>
      <c r="AN81" s="835"/>
      <c r="AO81" s="962" t="s">
        <v>352</v>
      </c>
      <c r="AP81" s="962" t="s">
        <v>353</v>
      </c>
      <c r="AQ81" s="962" t="s">
        <v>354</v>
      </c>
      <c r="AR81" s="409"/>
      <c r="AS81" s="409"/>
      <c r="AT81" s="409"/>
    </row>
    <row r="82" spans="1:46" ht="15" customHeight="1">
      <c r="A82" s="407"/>
      <c r="B82" s="407"/>
      <c r="C82" s="907"/>
      <c r="D82" s="907"/>
      <c r="E82" s="962" t="s">
        <v>63</v>
      </c>
      <c r="F82" s="965" t="s">
        <v>355</v>
      </c>
      <c r="G82" s="834"/>
      <c r="H82" s="834"/>
      <c r="I82" s="835"/>
      <c r="J82" s="962" t="s">
        <v>379</v>
      </c>
      <c r="K82" s="907"/>
      <c r="L82" s="907"/>
      <c r="M82" s="907"/>
      <c r="N82" s="409"/>
      <c r="AD82" s="413"/>
      <c r="AF82" s="414"/>
      <c r="AG82" s="907"/>
      <c r="AH82" s="907"/>
      <c r="AI82" s="962" t="s">
        <v>63</v>
      </c>
      <c r="AJ82" s="965" t="s">
        <v>355</v>
      </c>
      <c r="AK82" s="834"/>
      <c r="AL82" s="834"/>
      <c r="AM82" s="835"/>
      <c r="AN82" s="962" t="s">
        <v>379</v>
      </c>
      <c r="AO82" s="907"/>
      <c r="AP82" s="907"/>
      <c r="AQ82" s="907"/>
      <c r="AR82" s="409"/>
      <c r="AS82" s="409"/>
      <c r="AT82" s="409"/>
    </row>
    <row r="83" spans="1:46" ht="15.75" customHeight="1">
      <c r="A83" s="407"/>
      <c r="B83" s="407"/>
      <c r="C83" s="907"/>
      <c r="D83" s="907"/>
      <c r="E83" s="907"/>
      <c r="F83" s="962" t="s">
        <v>357</v>
      </c>
      <c r="G83" s="964" t="s">
        <v>358</v>
      </c>
      <c r="H83" s="834"/>
      <c r="I83" s="835"/>
      <c r="J83" s="907"/>
      <c r="K83" s="907"/>
      <c r="L83" s="907"/>
      <c r="M83" s="907"/>
      <c r="N83" s="409"/>
      <c r="AD83" s="413"/>
      <c r="AF83" s="414"/>
      <c r="AG83" s="907"/>
      <c r="AH83" s="907"/>
      <c r="AI83" s="907"/>
      <c r="AJ83" s="962" t="s">
        <v>357</v>
      </c>
      <c r="AK83" s="964" t="s">
        <v>358</v>
      </c>
      <c r="AL83" s="834"/>
      <c r="AM83" s="835"/>
      <c r="AN83" s="907"/>
      <c r="AO83" s="907"/>
      <c r="AP83" s="907"/>
      <c r="AQ83" s="907"/>
      <c r="AR83" s="409"/>
      <c r="AS83" s="409"/>
      <c r="AT83" s="409"/>
    </row>
    <row r="84" spans="1:46" ht="15.75" customHeight="1">
      <c r="A84" s="407"/>
      <c r="B84" s="407"/>
      <c r="C84" s="907"/>
      <c r="D84" s="907"/>
      <c r="E84" s="907"/>
      <c r="F84" s="907"/>
      <c r="G84" s="962" t="s">
        <v>68</v>
      </c>
      <c r="H84" s="962" t="s">
        <v>380</v>
      </c>
      <c r="I84" s="962" t="s">
        <v>381</v>
      </c>
      <c r="J84" s="907"/>
      <c r="K84" s="907"/>
      <c r="L84" s="907"/>
      <c r="M84" s="907"/>
      <c r="N84" s="409"/>
      <c r="AD84" s="413"/>
      <c r="AF84" s="414"/>
      <c r="AG84" s="907"/>
      <c r="AH84" s="907"/>
      <c r="AI84" s="907"/>
      <c r="AJ84" s="907"/>
      <c r="AK84" s="962" t="s">
        <v>68</v>
      </c>
      <c r="AL84" s="962" t="s">
        <v>380</v>
      </c>
      <c r="AM84" s="962" t="s">
        <v>381</v>
      </c>
      <c r="AN84" s="907"/>
      <c r="AO84" s="907"/>
      <c r="AP84" s="907"/>
      <c r="AQ84" s="907"/>
      <c r="AR84" s="409"/>
      <c r="AS84" s="409"/>
      <c r="AT84" s="409"/>
    </row>
    <row r="85" spans="1:46" ht="15.75" customHeight="1">
      <c r="A85" s="407"/>
      <c r="B85" s="407"/>
      <c r="C85" s="907"/>
      <c r="D85" s="907"/>
      <c r="E85" s="907"/>
      <c r="F85" s="907"/>
      <c r="G85" s="907"/>
      <c r="H85" s="907"/>
      <c r="I85" s="907"/>
      <c r="J85" s="907"/>
      <c r="K85" s="907"/>
      <c r="L85" s="907"/>
      <c r="M85" s="907"/>
      <c r="N85" s="409"/>
      <c r="AD85" s="413"/>
      <c r="AF85" s="414"/>
      <c r="AG85" s="907"/>
      <c r="AH85" s="907"/>
      <c r="AI85" s="907"/>
      <c r="AJ85" s="907"/>
      <c r="AK85" s="907"/>
      <c r="AL85" s="907"/>
      <c r="AM85" s="907"/>
      <c r="AN85" s="907"/>
      <c r="AO85" s="907"/>
      <c r="AP85" s="907"/>
      <c r="AQ85" s="907"/>
      <c r="AR85" s="409"/>
      <c r="AS85" s="409"/>
      <c r="AT85" s="409"/>
    </row>
    <row r="86" spans="1:46" ht="15.75" customHeight="1">
      <c r="A86" s="407"/>
      <c r="B86" s="407"/>
      <c r="C86" s="907"/>
      <c r="D86" s="907"/>
      <c r="E86" s="907"/>
      <c r="F86" s="907"/>
      <c r="G86" s="907"/>
      <c r="H86" s="907"/>
      <c r="I86" s="907"/>
      <c r="J86" s="907"/>
      <c r="K86" s="907"/>
      <c r="L86" s="907"/>
      <c r="M86" s="907"/>
      <c r="N86" s="409"/>
      <c r="AD86" s="413"/>
      <c r="AF86" s="414"/>
      <c r="AG86" s="907"/>
      <c r="AH86" s="907"/>
      <c r="AI86" s="907"/>
      <c r="AJ86" s="907"/>
      <c r="AK86" s="907"/>
      <c r="AL86" s="907"/>
      <c r="AM86" s="907"/>
      <c r="AN86" s="907"/>
      <c r="AO86" s="907"/>
      <c r="AP86" s="907"/>
      <c r="AQ86" s="907"/>
      <c r="AR86" s="409"/>
      <c r="AS86" s="409"/>
      <c r="AT86" s="409"/>
    </row>
    <row r="87" spans="1:46" ht="3.75" customHeight="1">
      <c r="A87" s="407"/>
      <c r="B87" s="407"/>
      <c r="C87" s="963"/>
      <c r="D87" s="963"/>
      <c r="E87" s="963"/>
      <c r="F87" s="963"/>
      <c r="G87" s="963"/>
      <c r="H87" s="963"/>
      <c r="I87" s="963"/>
      <c r="J87" s="963"/>
      <c r="K87" s="963"/>
      <c r="L87" s="963"/>
      <c r="M87" s="963"/>
      <c r="N87" s="409"/>
      <c r="AD87" s="413"/>
      <c r="AF87" s="414"/>
      <c r="AG87" s="963"/>
      <c r="AH87" s="963"/>
      <c r="AI87" s="963"/>
      <c r="AJ87" s="963"/>
      <c r="AK87" s="963"/>
      <c r="AL87" s="963"/>
      <c r="AM87" s="963"/>
      <c r="AN87" s="963"/>
      <c r="AO87" s="963"/>
      <c r="AP87" s="963"/>
      <c r="AQ87" s="963"/>
      <c r="AR87" s="409"/>
      <c r="AS87" s="409"/>
      <c r="AT87" s="409"/>
    </row>
    <row r="88" spans="1:46" ht="27" customHeight="1">
      <c r="A88" s="407" t="s">
        <v>361</v>
      </c>
      <c r="B88" s="407" t="s">
        <v>395</v>
      </c>
      <c r="C88" s="416" t="s">
        <v>404</v>
      </c>
      <c r="D88" s="417">
        <v>3</v>
      </c>
      <c r="E88" s="287">
        <f t="shared" ref="E88:E95" si="49">D88*30</f>
        <v>90</v>
      </c>
      <c r="F88" s="287">
        <f t="shared" ref="F88:F95" si="50">G88+H88+I88</f>
        <v>45</v>
      </c>
      <c r="G88" s="287"/>
      <c r="H88" s="287"/>
      <c r="I88" s="287">
        <v>45</v>
      </c>
      <c r="J88" s="287">
        <f t="shared" ref="J88:J95" si="51">E88-F88</f>
        <v>45</v>
      </c>
      <c r="K88" s="418">
        <f t="shared" ref="K88:K95" si="52">F88/15</f>
        <v>3</v>
      </c>
      <c r="L88" s="287" t="s">
        <v>361</v>
      </c>
      <c r="M88" s="418">
        <f t="shared" ref="M88:M95" si="53">F88/E88*100</f>
        <v>50</v>
      </c>
      <c r="N88" s="409" t="s">
        <v>363</v>
      </c>
      <c r="AD88" s="413" t="s">
        <v>371</v>
      </c>
      <c r="AF88" s="431">
        <v>11.13</v>
      </c>
      <c r="AG88" s="421" t="s">
        <v>405</v>
      </c>
      <c r="AH88" s="417">
        <v>3</v>
      </c>
      <c r="AI88" s="287">
        <f t="shared" ref="AI88:AI95" si="54">AH88*30</f>
        <v>90</v>
      </c>
      <c r="AJ88" s="287">
        <f t="shared" ref="AJ88:AJ95" si="55">AK88+AL88+AM88</f>
        <v>45</v>
      </c>
      <c r="AK88" s="287"/>
      <c r="AL88" s="287"/>
      <c r="AM88" s="287">
        <v>45</v>
      </c>
      <c r="AN88" s="287">
        <f t="shared" ref="AN88:AN95" si="56">AI88-AJ88</f>
        <v>45</v>
      </c>
      <c r="AO88" s="418">
        <f t="shared" ref="AO88:AO95" si="57">AJ88/15</f>
        <v>3</v>
      </c>
      <c r="AP88" s="287" t="s">
        <v>361</v>
      </c>
      <c r="AQ88" s="418">
        <f t="shared" ref="AQ88:AQ95" si="58">AJ88/AI88*100</f>
        <v>50</v>
      </c>
      <c r="AR88" s="409"/>
      <c r="AS88" s="409"/>
      <c r="AT88" s="409" t="s">
        <v>406</v>
      </c>
    </row>
    <row r="89" spans="1:46" ht="15.75" customHeight="1">
      <c r="A89" s="407" t="s">
        <v>30</v>
      </c>
      <c r="B89" s="407" t="s">
        <v>362</v>
      </c>
      <c r="C89" s="416" t="s">
        <v>148</v>
      </c>
      <c r="D89" s="418">
        <v>5</v>
      </c>
      <c r="E89" s="287">
        <f t="shared" si="49"/>
        <v>150</v>
      </c>
      <c r="F89" s="287">
        <f t="shared" si="50"/>
        <v>60</v>
      </c>
      <c r="G89" s="287">
        <v>30</v>
      </c>
      <c r="H89" s="287"/>
      <c r="I89" s="287">
        <v>30</v>
      </c>
      <c r="J89" s="287">
        <f t="shared" si="51"/>
        <v>90</v>
      </c>
      <c r="K89" s="418">
        <f t="shared" si="52"/>
        <v>4</v>
      </c>
      <c r="L89" s="287" t="s">
        <v>367</v>
      </c>
      <c r="M89" s="418">
        <f t="shared" si="53"/>
        <v>40</v>
      </c>
      <c r="N89" s="409" t="s">
        <v>400</v>
      </c>
      <c r="AD89" s="413" t="s">
        <v>401</v>
      </c>
      <c r="AF89" s="419">
        <v>6</v>
      </c>
      <c r="AG89" s="420" t="s">
        <v>148</v>
      </c>
      <c r="AH89" s="418">
        <v>5</v>
      </c>
      <c r="AI89" s="287">
        <f t="shared" si="54"/>
        <v>150</v>
      </c>
      <c r="AJ89" s="287">
        <f t="shared" si="55"/>
        <v>60</v>
      </c>
      <c r="AK89" s="287">
        <v>30</v>
      </c>
      <c r="AL89" s="287"/>
      <c r="AM89" s="287">
        <v>30</v>
      </c>
      <c r="AN89" s="287">
        <f t="shared" si="56"/>
        <v>90</v>
      </c>
      <c r="AO89" s="418">
        <f t="shared" si="57"/>
        <v>4</v>
      </c>
      <c r="AP89" s="287" t="s">
        <v>367</v>
      </c>
      <c r="AQ89" s="418">
        <f t="shared" si="58"/>
        <v>40</v>
      </c>
      <c r="AR89" s="409" t="s">
        <v>400</v>
      </c>
      <c r="AS89" s="409"/>
      <c r="AT89" s="409"/>
    </row>
    <row r="90" spans="1:46" ht="15.75" customHeight="1">
      <c r="A90" s="407" t="s">
        <v>30</v>
      </c>
      <c r="B90" s="407" t="s">
        <v>362</v>
      </c>
      <c r="C90" s="416" t="s">
        <v>150</v>
      </c>
      <c r="D90" s="418">
        <v>5</v>
      </c>
      <c r="E90" s="287">
        <f t="shared" si="49"/>
        <v>150</v>
      </c>
      <c r="F90" s="287">
        <f t="shared" si="50"/>
        <v>60</v>
      </c>
      <c r="G90" s="287">
        <v>30</v>
      </c>
      <c r="H90" s="287"/>
      <c r="I90" s="287">
        <v>30</v>
      </c>
      <c r="J90" s="287">
        <f t="shared" si="51"/>
        <v>90</v>
      </c>
      <c r="K90" s="418">
        <f t="shared" si="52"/>
        <v>4</v>
      </c>
      <c r="L90" s="287" t="s">
        <v>373</v>
      </c>
      <c r="M90" s="418">
        <f t="shared" si="53"/>
        <v>40</v>
      </c>
      <c r="N90" s="409" t="s">
        <v>370</v>
      </c>
      <c r="AD90" s="413" t="s">
        <v>371</v>
      </c>
      <c r="AF90" s="419" t="s">
        <v>407</v>
      </c>
      <c r="AG90" s="420" t="s">
        <v>223</v>
      </c>
      <c r="AH90" s="418">
        <v>5</v>
      </c>
      <c r="AI90" s="287">
        <f t="shared" si="54"/>
        <v>150</v>
      </c>
      <c r="AJ90" s="287">
        <f t="shared" si="55"/>
        <v>60</v>
      </c>
      <c r="AK90" s="287">
        <v>30</v>
      </c>
      <c r="AL90" s="287"/>
      <c r="AM90" s="287">
        <v>30</v>
      </c>
      <c r="AN90" s="287">
        <f t="shared" si="56"/>
        <v>90</v>
      </c>
      <c r="AO90" s="418">
        <f t="shared" si="57"/>
        <v>4</v>
      </c>
      <c r="AP90" s="287" t="s">
        <v>373</v>
      </c>
      <c r="AQ90" s="418">
        <f t="shared" si="58"/>
        <v>40</v>
      </c>
      <c r="AR90" s="409" t="s">
        <v>370</v>
      </c>
      <c r="AS90" s="409"/>
      <c r="AT90" s="409"/>
    </row>
    <row r="91" spans="1:46" ht="15.75" customHeight="1">
      <c r="A91" s="407" t="s">
        <v>30</v>
      </c>
      <c r="B91" s="407" t="s">
        <v>362</v>
      </c>
      <c r="C91" s="416" t="s">
        <v>153</v>
      </c>
      <c r="D91" s="418">
        <v>4</v>
      </c>
      <c r="E91" s="287">
        <f t="shared" si="49"/>
        <v>120</v>
      </c>
      <c r="F91" s="287">
        <f t="shared" si="50"/>
        <v>45</v>
      </c>
      <c r="G91" s="287">
        <v>15</v>
      </c>
      <c r="H91" s="287"/>
      <c r="I91" s="287">
        <v>30</v>
      </c>
      <c r="J91" s="287">
        <f t="shared" si="51"/>
        <v>75</v>
      </c>
      <c r="K91" s="418">
        <f t="shared" si="52"/>
        <v>3</v>
      </c>
      <c r="L91" s="287" t="s">
        <v>367</v>
      </c>
      <c r="M91" s="418">
        <f t="shared" si="53"/>
        <v>37.5</v>
      </c>
      <c r="N91" s="409" t="s">
        <v>370</v>
      </c>
      <c r="AD91" s="413" t="s">
        <v>371</v>
      </c>
      <c r="AF91" s="419">
        <v>9.11</v>
      </c>
      <c r="AG91" s="420" t="s">
        <v>153</v>
      </c>
      <c r="AH91" s="418">
        <v>4</v>
      </c>
      <c r="AI91" s="287">
        <f t="shared" si="54"/>
        <v>120</v>
      </c>
      <c r="AJ91" s="287">
        <f t="shared" si="55"/>
        <v>45</v>
      </c>
      <c r="AK91" s="287">
        <v>15</v>
      </c>
      <c r="AL91" s="287"/>
      <c r="AM91" s="287">
        <v>30</v>
      </c>
      <c r="AN91" s="287">
        <f t="shared" si="56"/>
        <v>75</v>
      </c>
      <c r="AO91" s="418">
        <f t="shared" si="57"/>
        <v>3</v>
      </c>
      <c r="AP91" s="287" t="s">
        <v>367</v>
      </c>
      <c r="AQ91" s="418">
        <f t="shared" si="58"/>
        <v>37.5</v>
      </c>
      <c r="AR91" s="409" t="s">
        <v>370</v>
      </c>
      <c r="AS91" s="409"/>
      <c r="AT91" s="409"/>
    </row>
    <row r="92" spans="1:46" ht="15.75" customHeight="1">
      <c r="A92" s="407" t="s">
        <v>30</v>
      </c>
      <c r="B92" s="407" t="s">
        <v>395</v>
      </c>
      <c r="C92" s="416" t="s">
        <v>408</v>
      </c>
      <c r="D92" s="418">
        <v>5</v>
      </c>
      <c r="E92" s="287">
        <f t="shared" si="49"/>
        <v>150</v>
      </c>
      <c r="F92" s="287">
        <f t="shared" si="50"/>
        <v>60</v>
      </c>
      <c r="G92" s="287">
        <v>30</v>
      </c>
      <c r="H92" s="287"/>
      <c r="I92" s="287">
        <v>30</v>
      </c>
      <c r="J92" s="287">
        <f t="shared" si="51"/>
        <v>90</v>
      </c>
      <c r="K92" s="418">
        <f t="shared" si="52"/>
        <v>4</v>
      </c>
      <c r="L92" s="287" t="s">
        <v>373</v>
      </c>
      <c r="M92" s="418">
        <f t="shared" si="53"/>
        <v>40</v>
      </c>
      <c r="N92" s="409" t="s">
        <v>370</v>
      </c>
      <c r="AD92" s="413" t="s">
        <v>371</v>
      </c>
      <c r="AF92" s="431"/>
      <c r="AG92" s="432" t="s">
        <v>409</v>
      </c>
      <c r="AH92" s="418">
        <v>5</v>
      </c>
      <c r="AI92" s="287">
        <f t="shared" si="54"/>
        <v>150</v>
      </c>
      <c r="AJ92" s="287">
        <f t="shared" si="55"/>
        <v>60</v>
      </c>
      <c r="AK92" s="287">
        <v>30</v>
      </c>
      <c r="AL92" s="287"/>
      <c r="AM92" s="287">
        <v>30</v>
      </c>
      <c r="AN92" s="287">
        <f t="shared" si="56"/>
        <v>90</v>
      </c>
      <c r="AO92" s="418">
        <f t="shared" si="57"/>
        <v>4</v>
      </c>
      <c r="AP92" s="287" t="s">
        <v>373</v>
      </c>
      <c r="AQ92" s="418">
        <f t="shared" si="58"/>
        <v>40</v>
      </c>
      <c r="AR92" s="409" t="s">
        <v>410</v>
      </c>
      <c r="AS92" s="409"/>
      <c r="AT92" s="409"/>
    </row>
    <row r="93" spans="1:46" ht="15.75" customHeight="1">
      <c r="A93" s="407" t="s">
        <v>30</v>
      </c>
      <c r="B93" s="407" t="s">
        <v>362</v>
      </c>
      <c r="C93" s="416" t="s">
        <v>157</v>
      </c>
      <c r="D93" s="418">
        <v>4</v>
      </c>
      <c r="E93" s="287">
        <f t="shared" si="49"/>
        <v>120</v>
      </c>
      <c r="F93" s="287">
        <f t="shared" si="50"/>
        <v>45</v>
      </c>
      <c r="G93" s="287">
        <v>15</v>
      </c>
      <c r="H93" s="287"/>
      <c r="I93" s="287">
        <v>30</v>
      </c>
      <c r="J93" s="287">
        <f t="shared" si="51"/>
        <v>75</v>
      </c>
      <c r="K93" s="418">
        <f t="shared" si="52"/>
        <v>3</v>
      </c>
      <c r="L93" s="287" t="s">
        <v>367</v>
      </c>
      <c r="M93" s="418">
        <f t="shared" si="53"/>
        <v>37.5</v>
      </c>
      <c r="N93" s="409" t="s">
        <v>370</v>
      </c>
      <c r="AD93" s="413" t="s">
        <v>371</v>
      </c>
      <c r="AF93" s="419" t="s">
        <v>411</v>
      </c>
      <c r="AG93" s="420" t="s">
        <v>157</v>
      </c>
      <c r="AH93" s="418">
        <v>4</v>
      </c>
      <c r="AI93" s="287">
        <f t="shared" si="54"/>
        <v>120</v>
      </c>
      <c r="AJ93" s="287">
        <f t="shared" si="55"/>
        <v>45</v>
      </c>
      <c r="AK93" s="287">
        <v>15</v>
      </c>
      <c r="AL93" s="287"/>
      <c r="AM93" s="287">
        <v>30</v>
      </c>
      <c r="AN93" s="287">
        <f t="shared" si="56"/>
        <v>75</v>
      </c>
      <c r="AO93" s="418">
        <f t="shared" si="57"/>
        <v>3</v>
      </c>
      <c r="AP93" s="287" t="s">
        <v>367</v>
      </c>
      <c r="AQ93" s="418">
        <f t="shared" si="58"/>
        <v>37.5</v>
      </c>
      <c r="AR93" s="409" t="s">
        <v>370</v>
      </c>
      <c r="AS93" s="409"/>
      <c r="AT93" s="409"/>
    </row>
    <row r="94" spans="1:46" ht="15.75" customHeight="1">
      <c r="A94" s="407" t="s">
        <v>30</v>
      </c>
      <c r="B94" s="407" t="s">
        <v>362</v>
      </c>
      <c r="C94" s="416" t="s">
        <v>160</v>
      </c>
      <c r="D94" s="418">
        <v>1</v>
      </c>
      <c r="E94" s="287">
        <f t="shared" si="49"/>
        <v>30</v>
      </c>
      <c r="F94" s="287">
        <f t="shared" si="50"/>
        <v>0</v>
      </c>
      <c r="G94" s="287"/>
      <c r="H94" s="287"/>
      <c r="I94" s="287"/>
      <c r="J94" s="287">
        <f t="shared" si="51"/>
        <v>30</v>
      </c>
      <c r="K94" s="418">
        <f t="shared" si="52"/>
        <v>0</v>
      </c>
      <c r="L94" s="287" t="s">
        <v>373</v>
      </c>
      <c r="M94" s="418">
        <f t="shared" si="53"/>
        <v>0</v>
      </c>
      <c r="N94" s="409" t="s">
        <v>370</v>
      </c>
      <c r="O94" s="413"/>
      <c r="P94" s="413"/>
      <c r="Q94" s="413"/>
      <c r="R94" s="413"/>
      <c r="S94" s="413"/>
      <c r="T94" s="413"/>
      <c r="U94" s="413"/>
      <c r="V94" s="413"/>
      <c r="W94" s="413"/>
      <c r="X94" s="413"/>
      <c r="Y94" s="413"/>
      <c r="Z94" s="413"/>
      <c r="AA94" s="413"/>
      <c r="AB94" s="413"/>
      <c r="AC94" s="413"/>
      <c r="AD94" s="413" t="s">
        <v>371</v>
      </c>
      <c r="AE94" s="413"/>
      <c r="AF94" s="419"/>
      <c r="AG94" s="420" t="s">
        <v>160</v>
      </c>
      <c r="AH94" s="418">
        <v>1</v>
      </c>
      <c r="AI94" s="287">
        <f t="shared" si="54"/>
        <v>30</v>
      </c>
      <c r="AJ94" s="287">
        <f t="shared" si="55"/>
        <v>0</v>
      </c>
      <c r="AK94" s="287"/>
      <c r="AL94" s="287"/>
      <c r="AM94" s="287"/>
      <c r="AN94" s="287">
        <f t="shared" si="56"/>
        <v>30</v>
      </c>
      <c r="AO94" s="418">
        <f t="shared" si="57"/>
        <v>0</v>
      </c>
      <c r="AP94" s="287" t="s">
        <v>373</v>
      </c>
      <c r="AQ94" s="418">
        <f t="shared" si="58"/>
        <v>0</v>
      </c>
      <c r="AR94" s="409" t="s">
        <v>370</v>
      </c>
      <c r="AS94" s="409"/>
      <c r="AT94" s="409"/>
    </row>
    <row r="95" spans="1:46" ht="15.75" customHeight="1">
      <c r="A95" s="407" t="s">
        <v>30</v>
      </c>
      <c r="B95" s="407" t="s">
        <v>362</v>
      </c>
      <c r="C95" s="416" t="s">
        <v>155</v>
      </c>
      <c r="D95" s="418">
        <v>3</v>
      </c>
      <c r="E95" s="287">
        <f t="shared" si="49"/>
        <v>90</v>
      </c>
      <c r="F95" s="287">
        <f t="shared" si="50"/>
        <v>45</v>
      </c>
      <c r="G95" s="287">
        <v>15</v>
      </c>
      <c r="H95" s="287"/>
      <c r="I95" s="287">
        <v>30</v>
      </c>
      <c r="J95" s="287">
        <f t="shared" si="51"/>
        <v>45</v>
      </c>
      <c r="K95" s="418">
        <f t="shared" si="52"/>
        <v>3</v>
      </c>
      <c r="L95" s="287" t="s">
        <v>373</v>
      </c>
      <c r="M95" s="418">
        <f t="shared" si="53"/>
        <v>50</v>
      </c>
      <c r="N95" s="409" t="s">
        <v>370</v>
      </c>
      <c r="AD95" s="413" t="s">
        <v>371</v>
      </c>
      <c r="AF95" s="419">
        <v>1.1100000000000001</v>
      </c>
      <c r="AG95" s="420" t="s">
        <v>150</v>
      </c>
      <c r="AH95" s="418">
        <v>3</v>
      </c>
      <c r="AI95" s="287">
        <f t="shared" si="54"/>
        <v>90</v>
      </c>
      <c r="AJ95" s="287">
        <f t="shared" si="55"/>
        <v>45</v>
      </c>
      <c r="AK95" s="287">
        <v>15</v>
      </c>
      <c r="AL95" s="287"/>
      <c r="AM95" s="287">
        <v>30</v>
      </c>
      <c r="AN95" s="287">
        <f t="shared" si="56"/>
        <v>45</v>
      </c>
      <c r="AO95" s="418">
        <f t="shared" si="57"/>
        <v>3</v>
      </c>
      <c r="AP95" s="287" t="s">
        <v>373</v>
      </c>
      <c r="AQ95" s="418">
        <f t="shared" si="58"/>
        <v>50</v>
      </c>
      <c r="AR95" s="409" t="s">
        <v>370</v>
      </c>
      <c r="AS95" s="409"/>
      <c r="AT95" s="409"/>
    </row>
    <row r="96" spans="1:46" ht="15" customHeight="1">
      <c r="A96" s="407"/>
      <c r="B96" s="407"/>
      <c r="C96" s="423" t="s">
        <v>52</v>
      </c>
      <c r="D96" s="424">
        <f t="shared" ref="D96:M96" si="59">SUM(D88:D95)</f>
        <v>30</v>
      </c>
      <c r="E96" s="425">
        <f t="shared" si="59"/>
        <v>900</v>
      </c>
      <c r="F96" s="425">
        <f t="shared" si="59"/>
        <v>360</v>
      </c>
      <c r="G96" s="425">
        <f t="shared" si="59"/>
        <v>135</v>
      </c>
      <c r="H96" s="425">
        <f t="shared" si="59"/>
        <v>0</v>
      </c>
      <c r="I96" s="425">
        <f t="shared" si="59"/>
        <v>225</v>
      </c>
      <c r="J96" s="425">
        <f t="shared" si="59"/>
        <v>540</v>
      </c>
      <c r="K96" s="425">
        <f t="shared" si="59"/>
        <v>24</v>
      </c>
      <c r="L96" s="425">
        <f t="shared" si="59"/>
        <v>0</v>
      </c>
      <c r="M96" s="425">
        <f t="shared" si="59"/>
        <v>295</v>
      </c>
      <c r="N96" s="409"/>
      <c r="AD96" s="413"/>
      <c r="AF96" s="419"/>
      <c r="AG96" s="423" t="s">
        <v>52</v>
      </c>
      <c r="AH96" s="424">
        <f t="shared" ref="AH96:AQ96" si="60">SUM(AH88:AH95)</f>
        <v>30</v>
      </c>
      <c r="AI96" s="425">
        <f t="shared" si="60"/>
        <v>900</v>
      </c>
      <c r="AJ96" s="425">
        <f t="shared" si="60"/>
        <v>360</v>
      </c>
      <c r="AK96" s="425">
        <f t="shared" si="60"/>
        <v>135</v>
      </c>
      <c r="AL96" s="425">
        <f t="shared" si="60"/>
        <v>0</v>
      </c>
      <c r="AM96" s="425">
        <f t="shared" si="60"/>
        <v>225</v>
      </c>
      <c r="AN96" s="425">
        <f t="shared" si="60"/>
        <v>540</v>
      </c>
      <c r="AO96" s="425">
        <f t="shared" si="60"/>
        <v>24</v>
      </c>
      <c r="AP96" s="425">
        <f t="shared" si="60"/>
        <v>0</v>
      </c>
      <c r="AQ96" s="425">
        <f t="shared" si="60"/>
        <v>295</v>
      </c>
      <c r="AR96" s="409"/>
      <c r="AS96" s="409"/>
      <c r="AT96" s="409"/>
    </row>
    <row r="97" spans="1:46" ht="15" customHeight="1">
      <c r="A97" s="407"/>
      <c r="B97" s="407"/>
      <c r="C97" s="426" t="s">
        <v>377</v>
      </c>
      <c r="D97" s="427">
        <f>30-D96</f>
        <v>0</v>
      </c>
      <c r="E97" s="409"/>
      <c r="F97" s="409"/>
      <c r="G97" s="409"/>
      <c r="H97" s="409"/>
      <c r="I97" s="409"/>
      <c r="J97" s="409"/>
      <c r="K97" s="409"/>
      <c r="L97" s="409"/>
      <c r="M97" s="409"/>
      <c r="N97" s="409"/>
      <c r="AD97" s="413"/>
      <c r="AF97" s="414"/>
      <c r="AN97" s="409"/>
      <c r="AO97" s="409"/>
      <c r="AP97" s="409"/>
      <c r="AQ97" s="409"/>
      <c r="AR97" s="409"/>
      <c r="AS97" s="409"/>
      <c r="AT97" s="409"/>
    </row>
    <row r="98" spans="1:46" ht="15.75" customHeight="1">
      <c r="A98" s="407"/>
      <c r="B98" s="407"/>
      <c r="C98" s="415" t="s">
        <v>412</v>
      </c>
      <c r="D98" s="409"/>
      <c r="E98" s="409"/>
      <c r="F98" s="409"/>
      <c r="G98" s="409"/>
      <c r="H98" s="409"/>
      <c r="I98" s="409"/>
      <c r="J98" s="409"/>
      <c r="K98" s="409"/>
      <c r="L98" s="409"/>
      <c r="M98" s="409"/>
      <c r="N98" s="409"/>
      <c r="AD98" s="413"/>
      <c r="AF98" s="414"/>
      <c r="AG98" s="415" t="s">
        <v>412</v>
      </c>
      <c r="AH98" s="409"/>
      <c r="AI98" s="409"/>
      <c r="AJ98" s="409"/>
      <c r="AK98" s="409"/>
      <c r="AL98" s="409"/>
      <c r="AM98" s="409"/>
      <c r="AN98" s="409"/>
      <c r="AO98" s="409"/>
      <c r="AP98" s="409"/>
      <c r="AQ98" s="409"/>
      <c r="AR98" s="409"/>
      <c r="AS98" s="409"/>
      <c r="AT98" s="409"/>
    </row>
    <row r="99" spans="1:46" ht="15.75" customHeight="1">
      <c r="A99" s="407"/>
      <c r="B99" s="407"/>
      <c r="C99" s="966" t="s">
        <v>349</v>
      </c>
      <c r="D99" s="962" t="s">
        <v>350</v>
      </c>
      <c r="E99" s="964" t="s">
        <v>351</v>
      </c>
      <c r="F99" s="834"/>
      <c r="G99" s="834"/>
      <c r="H99" s="834"/>
      <c r="I99" s="834"/>
      <c r="J99" s="835"/>
      <c r="K99" s="962" t="s">
        <v>352</v>
      </c>
      <c r="L99" s="962" t="s">
        <v>353</v>
      </c>
      <c r="M99" s="962" t="s">
        <v>354</v>
      </c>
      <c r="N99" s="409"/>
      <c r="AD99" s="413"/>
      <c r="AF99" s="414"/>
      <c r="AG99" s="966" t="s">
        <v>349</v>
      </c>
      <c r="AH99" s="962" t="s">
        <v>350</v>
      </c>
      <c r="AI99" s="964" t="s">
        <v>351</v>
      </c>
      <c r="AJ99" s="834"/>
      <c r="AK99" s="834"/>
      <c r="AL99" s="834"/>
      <c r="AM99" s="834"/>
      <c r="AN99" s="835"/>
      <c r="AO99" s="962" t="s">
        <v>352</v>
      </c>
      <c r="AP99" s="962" t="s">
        <v>353</v>
      </c>
      <c r="AQ99" s="962" t="s">
        <v>354</v>
      </c>
      <c r="AR99" s="409"/>
      <c r="AS99" s="409"/>
      <c r="AT99" s="409"/>
    </row>
    <row r="100" spans="1:46" ht="15.75" customHeight="1">
      <c r="A100" s="407"/>
      <c r="B100" s="407"/>
      <c r="C100" s="907"/>
      <c r="D100" s="907"/>
      <c r="E100" s="962" t="s">
        <v>63</v>
      </c>
      <c r="F100" s="965" t="s">
        <v>355</v>
      </c>
      <c r="G100" s="834"/>
      <c r="H100" s="834"/>
      <c r="I100" s="835"/>
      <c r="J100" s="962" t="s">
        <v>379</v>
      </c>
      <c r="K100" s="907"/>
      <c r="L100" s="907"/>
      <c r="M100" s="907"/>
      <c r="N100" s="409"/>
      <c r="AD100" s="413"/>
      <c r="AF100" s="414"/>
      <c r="AG100" s="907"/>
      <c r="AH100" s="907"/>
      <c r="AI100" s="962" t="s">
        <v>63</v>
      </c>
      <c r="AJ100" s="965" t="s">
        <v>355</v>
      </c>
      <c r="AK100" s="834"/>
      <c r="AL100" s="834"/>
      <c r="AM100" s="835"/>
      <c r="AN100" s="962" t="s">
        <v>379</v>
      </c>
      <c r="AO100" s="907"/>
      <c r="AP100" s="907"/>
      <c r="AQ100" s="907"/>
      <c r="AR100" s="409"/>
      <c r="AS100" s="409"/>
      <c r="AT100" s="409"/>
    </row>
    <row r="101" spans="1:46" ht="15.75" customHeight="1">
      <c r="A101" s="407"/>
      <c r="B101" s="407"/>
      <c r="C101" s="907"/>
      <c r="D101" s="907"/>
      <c r="E101" s="907"/>
      <c r="F101" s="962" t="s">
        <v>357</v>
      </c>
      <c r="G101" s="964" t="s">
        <v>358</v>
      </c>
      <c r="H101" s="834"/>
      <c r="I101" s="835"/>
      <c r="J101" s="907"/>
      <c r="K101" s="907"/>
      <c r="L101" s="907"/>
      <c r="M101" s="907"/>
      <c r="N101" s="409"/>
      <c r="AD101" s="413"/>
      <c r="AF101" s="414"/>
      <c r="AG101" s="907"/>
      <c r="AH101" s="907"/>
      <c r="AI101" s="907"/>
      <c r="AJ101" s="962" t="s">
        <v>357</v>
      </c>
      <c r="AK101" s="964" t="s">
        <v>358</v>
      </c>
      <c r="AL101" s="834"/>
      <c r="AM101" s="835"/>
      <c r="AN101" s="907"/>
      <c r="AO101" s="907"/>
      <c r="AP101" s="907"/>
      <c r="AQ101" s="907"/>
      <c r="AR101" s="409"/>
      <c r="AS101" s="409"/>
      <c r="AT101" s="409"/>
    </row>
    <row r="102" spans="1:46" ht="15.75" customHeight="1">
      <c r="A102" s="407"/>
      <c r="B102" s="407"/>
      <c r="C102" s="907"/>
      <c r="D102" s="907"/>
      <c r="E102" s="907"/>
      <c r="F102" s="907"/>
      <c r="G102" s="962" t="s">
        <v>68</v>
      </c>
      <c r="H102" s="962" t="s">
        <v>380</v>
      </c>
      <c r="I102" s="962" t="s">
        <v>381</v>
      </c>
      <c r="J102" s="907"/>
      <c r="K102" s="907"/>
      <c r="L102" s="907"/>
      <c r="M102" s="907"/>
      <c r="N102" s="409"/>
      <c r="AD102" s="413"/>
      <c r="AF102" s="414"/>
      <c r="AG102" s="907"/>
      <c r="AH102" s="907"/>
      <c r="AI102" s="907"/>
      <c r="AJ102" s="907"/>
      <c r="AK102" s="962" t="s">
        <v>68</v>
      </c>
      <c r="AL102" s="962" t="s">
        <v>380</v>
      </c>
      <c r="AM102" s="962" t="s">
        <v>381</v>
      </c>
      <c r="AN102" s="907"/>
      <c r="AO102" s="907"/>
      <c r="AP102" s="907"/>
      <c r="AQ102" s="907"/>
      <c r="AR102" s="409"/>
      <c r="AS102" s="409"/>
      <c r="AT102" s="409"/>
    </row>
    <row r="103" spans="1:46" ht="15.75" customHeight="1">
      <c r="A103" s="407"/>
      <c r="B103" s="407"/>
      <c r="C103" s="907"/>
      <c r="D103" s="907"/>
      <c r="E103" s="907"/>
      <c r="F103" s="907"/>
      <c r="G103" s="907"/>
      <c r="H103" s="907"/>
      <c r="I103" s="907"/>
      <c r="J103" s="907"/>
      <c r="K103" s="907"/>
      <c r="L103" s="907"/>
      <c r="M103" s="907"/>
      <c r="N103" s="409"/>
      <c r="AD103" s="413"/>
      <c r="AF103" s="414"/>
      <c r="AG103" s="907"/>
      <c r="AH103" s="907"/>
      <c r="AI103" s="907"/>
      <c r="AJ103" s="907"/>
      <c r="AK103" s="907"/>
      <c r="AL103" s="907"/>
      <c r="AM103" s="907"/>
      <c r="AN103" s="907"/>
      <c r="AO103" s="907"/>
      <c r="AP103" s="907"/>
      <c r="AQ103" s="907"/>
      <c r="AR103" s="409"/>
      <c r="AS103" s="409"/>
      <c r="AT103" s="409"/>
    </row>
    <row r="104" spans="1:46" ht="15.75" customHeight="1">
      <c r="A104" s="407"/>
      <c r="B104" s="407"/>
      <c r="C104" s="907"/>
      <c r="D104" s="907"/>
      <c r="E104" s="907"/>
      <c r="F104" s="907"/>
      <c r="G104" s="907"/>
      <c r="H104" s="907"/>
      <c r="I104" s="907"/>
      <c r="J104" s="907"/>
      <c r="K104" s="907"/>
      <c r="L104" s="907"/>
      <c r="M104" s="907"/>
      <c r="N104" s="409"/>
      <c r="AD104" s="413"/>
      <c r="AF104" s="414"/>
      <c r="AG104" s="907"/>
      <c r="AH104" s="907"/>
      <c r="AI104" s="907"/>
      <c r="AJ104" s="907"/>
      <c r="AK104" s="907"/>
      <c r="AL104" s="907"/>
      <c r="AM104" s="907"/>
      <c r="AN104" s="907"/>
      <c r="AO104" s="907"/>
      <c r="AP104" s="907"/>
      <c r="AQ104" s="907"/>
      <c r="AR104" s="409"/>
      <c r="AS104" s="409"/>
      <c r="AT104" s="409"/>
    </row>
    <row r="105" spans="1:46" ht="9" customHeight="1">
      <c r="A105" s="407"/>
      <c r="B105" s="407"/>
      <c r="C105" s="963"/>
      <c r="D105" s="963"/>
      <c r="E105" s="963"/>
      <c r="F105" s="963"/>
      <c r="G105" s="963"/>
      <c r="H105" s="963"/>
      <c r="I105" s="963"/>
      <c r="J105" s="963"/>
      <c r="K105" s="963"/>
      <c r="L105" s="963"/>
      <c r="M105" s="963"/>
      <c r="N105" s="409"/>
      <c r="AD105" s="413"/>
      <c r="AF105" s="414"/>
      <c r="AG105" s="963"/>
      <c r="AH105" s="963"/>
      <c r="AI105" s="963"/>
      <c r="AJ105" s="963"/>
      <c r="AK105" s="963"/>
      <c r="AL105" s="963"/>
      <c r="AM105" s="963"/>
      <c r="AN105" s="963"/>
      <c r="AO105" s="963"/>
      <c r="AP105" s="963"/>
      <c r="AQ105" s="963"/>
      <c r="AR105" s="409"/>
      <c r="AS105" s="409"/>
      <c r="AT105" s="409"/>
    </row>
    <row r="106" spans="1:46" ht="15.75" customHeight="1">
      <c r="A106" s="407" t="s">
        <v>30</v>
      </c>
      <c r="B106" s="407" t="s">
        <v>362</v>
      </c>
      <c r="C106" s="423" t="s">
        <v>413</v>
      </c>
      <c r="D106" s="417">
        <v>4.5</v>
      </c>
      <c r="E106" s="287">
        <f t="shared" ref="E106:E112" si="61">D106*30</f>
        <v>135</v>
      </c>
      <c r="F106" s="287">
        <f t="shared" ref="F106:F110" si="62">G106+H106+I106</f>
        <v>0</v>
      </c>
      <c r="G106" s="287"/>
      <c r="H106" s="287"/>
      <c r="I106" s="287"/>
      <c r="J106" s="287">
        <f t="shared" ref="J106:J112" si="63">E106-F106</f>
        <v>135</v>
      </c>
      <c r="K106" s="418">
        <f t="shared" ref="K106:K110" si="64">F106/18</f>
        <v>0</v>
      </c>
      <c r="L106" s="287" t="s">
        <v>373</v>
      </c>
      <c r="M106" s="418">
        <f t="shared" ref="M106:M110" si="65">F106/E106*100</f>
        <v>0</v>
      </c>
      <c r="N106" s="409" t="s">
        <v>370</v>
      </c>
      <c r="AD106" s="413" t="s">
        <v>371</v>
      </c>
      <c r="AF106" s="419">
        <v>17</v>
      </c>
      <c r="AG106" s="433" t="s">
        <v>413</v>
      </c>
      <c r="AH106" s="417">
        <v>4.5</v>
      </c>
      <c r="AI106" s="287">
        <f t="shared" ref="AI106:AI112" si="66">AH106*30</f>
        <v>135</v>
      </c>
      <c r="AJ106" s="287">
        <f t="shared" ref="AJ106:AJ110" si="67">AK106+AL106+AM106</f>
        <v>0</v>
      </c>
      <c r="AK106" s="287"/>
      <c r="AL106" s="287"/>
      <c r="AM106" s="287"/>
      <c r="AN106" s="287">
        <f t="shared" ref="AN106:AN112" si="68">AI106-AJ106</f>
        <v>135</v>
      </c>
      <c r="AO106" s="418">
        <f t="shared" ref="AO106:AO110" si="69">AJ106/18</f>
        <v>0</v>
      </c>
      <c r="AP106" s="287" t="s">
        <v>373</v>
      </c>
      <c r="AQ106" s="418">
        <f t="shared" ref="AQ106:AQ110" si="70">AJ106/AI106*100</f>
        <v>0</v>
      </c>
      <c r="AR106" s="409" t="s">
        <v>370</v>
      </c>
      <c r="AS106" s="409"/>
      <c r="AT106" s="409"/>
    </row>
    <row r="107" spans="1:46" ht="15.75" customHeight="1">
      <c r="A107" s="407" t="s">
        <v>361</v>
      </c>
      <c r="B107" s="407" t="s">
        <v>395</v>
      </c>
      <c r="C107" s="416" t="s">
        <v>414</v>
      </c>
      <c r="D107" s="418">
        <v>4</v>
      </c>
      <c r="E107" s="287">
        <f t="shared" si="61"/>
        <v>120</v>
      </c>
      <c r="F107" s="287">
        <f t="shared" si="62"/>
        <v>54</v>
      </c>
      <c r="G107" s="287"/>
      <c r="H107" s="287"/>
      <c r="I107" s="287">
        <v>54</v>
      </c>
      <c r="J107" s="287">
        <f t="shared" si="63"/>
        <v>66</v>
      </c>
      <c r="K107" s="418">
        <f t="shared" si="64"/>
        <v>3</v>
      </c>
      <c r="L107" s="287" t="s">
        <v>361</v>
      </c>
      <c r="M107" s="418">
        <f t="shared" si="65"/>
        <v>45</v>
      </c>
      <c r="N107" s="409" t="s">
        <v>363</v>
      </c>
      <c r="AD107" s="437" t="s">
        <v>371</v>
      </c>
      <c r="AF107" s="431">
        <v>11.13</v>
      </c>
      <c r="AG107" s="421" t="s">
        <v>415</v>
      </c>
      <c r="AH107" s="418">
        <v>4</v>
      </c>
      <c r="AI107" s="287">
        <f t="shared" si="66"/>
        <v>120</v>
      </c>
      <c r="AJ107" s="287">
        <f t="shared" si="67"/>
        <v>54</v>
      </c>
      <c r="AK107" s="287"/>
      <c r="AL107" s="287"/>
      <c r="AM107" s="287">
        <v>54</v>
      </c>
      <c r="AN107" s="287">
        <f t="shared" si="68"/>
        <v>66</v>
      </c>
      <c r="AO107" s="418">
        <f t="shared" si="69"/>
        <v>3</v>
      </c>
      <c r="AP107" s="287" t="s">
        <v>361</v>
      </c>
      <c r="AQ107" s="418">
        <f t="shared" si="70"/>
        <v>45</v>
      </c>
      <c r="AR107" s="409" t="s">
        <v>363</v>
      </c>
      <c r="AS107" s="409" t="s">
        <v>416</v>
      </c>
      <c r="AT107" s="409"/>
    </row>
    <row r="108" spans="1:46" ht="15.75" customHeight="1">
      <c r="A108" s="407" t="s">
        <v>30</v>
      </c>
      <c r="B108" s="407" t="s">
        <v>362</v>
      </c>
      <c r="C108" s="416" t="s">
        <v>162</v>
      </c>
      <c r="D108" s="418">
        <v>6</v>
      </c>
      <c r="E108" s="287">
        <f t="shared" si="61"/>
        <v>180</v>
      </c>
      <c r="F108" s="287">
        <f t="shared" si="62"/>
        <v>72</v>
      </c>
      <c r="G108" s="287">
        <v>36</v>
      </c>
      <c r="H108" s="287"/>
      <c r="I108" s="287">
        <v>36</v>
      </c>
      <c r="J108" s="287">
        <f t="shared" si="63"/>
        <v>108</v>
      </c>
      <c r="K108" s="418">
        <f t="shared" si="64"/>
        <v>4</v>
      </c>
      <c r="L108" s="287" t="s">
        <v>367</v>
      </c>
      <c r="M108" s="418">
        <f t="shared" si="65"/>
        <v>40</v>
      </c>
      <c r="N108" s="409" t="s">
        <v>370</v>
      </c>
      <c r="AD108" s="413" t="s">
        <v>371</v>
      </c>
      <c r="AF108" s="419">
        <v>7.8</v>
      </c>
      <c r="AG108" s="420" t="s">
        <v>162</v>
      </c>
      <c r="AH108" s="418">
        <v>6</v>
      </c>
      <c r="AI108" s="287">
        <f t="shared" si="66"/>
        <v>180</v>
      </c>
      <c r="AJ108" s="287">
        <f t="shared" si="67"/>
        <v>72</v>
      </c>
      <c r="AK108" s="287">
        <v>36</v>
      </c>
      <c r="AL108" s="287"/>
      <c r="AM108" s="287">
        <v>36</v>
      </c>
      <c r="AN108" s="287">
        <f t="shared" si="68"/>
        <v>108</v>
      </c>
      <c r="AO108" s="418">
        <f t="shared" si="69"/>
        <v>4</v>
      </c>
      <c r="AP108" s="287" t="s">
        <v>367</v>
      </c>
      <c r="AQ108" s="418">
        <f t="shared" si="70"/>
        <v>40</v>
      </c>
      <c r="AR108" s="409" t="s">
        <v>370</v>
      </c>
      <c r="AS108" s="409"/>
      <c r="AT108" s="409"/>
    </row>
    <row r="109" spans="1:46" ht="15.75" customHeight="1">
      <c r="A109" s="407" t="s">
        <v>30</v>
      </c>
      <c r="B109" s="407" t="s">
        <v>395</v>
      </c>
      <c r="C109" s="438" t="s">
        <v>417</v>
      </c>
      <c r="D109" s="418">
        <v>5</v>
      </c>
      <c r="E109" s="287">
        <f t="shared" si="61"/>
        <v>150</v>
      </c>
      <c r="F109" s="287">
        <f t="shared" si="62"/>
        <v>54</v>
      </c>
      <c r="G109" s="287">
        <v>18</v>
      </c>
      <c r="H109" s="287"/>
      <c r="I109" s="287">
        <v>36</v>
      </c>
      <c r="J109" s="287">
        <f t="shared" si="63"/>
        <v>96</v>
      </c>
      <c r="K109" s="418">
        <f t="shared" si="64"/>
        <v>3</v>
      </c>
      <c r="L109" s="287" t="s">
        <v>367</v>
      </c>
      <c r="M109" s="418">
        <f t="shared" si="65"/>
        <v>36</v>
      </c>
      <c r="N109" s="409" t="s">
        <v>370</v>
      </c>
      <c r="AD109" s="413" t="s">
        <v>371</v>
      </c>
      <c r="AF109" s="431"/>
      <c r="AG109" s="439" t="s">
        <v>418</v>
      </c>
      <c r="AH109" s="418">
        <v>5</v>
      </c>
      <c r="AI109" s="287">
        <f t="shared" si="66"/>
        <v>150</v>
      </c>
      <c r="AJ109" s="287">
        <f t="shared" si="67"/>
        <v>54</v>
      </c>
      <c r="AK109" s="287">
        <v>18</v>
      </c>
      <c r="AL109" s="287"/>
      <c r="AM109" s="287">
        <v>36</v>
      </c>
      <c r="AN109" s="287">
        <f t="shared" si="68"/>
        <v>96</v>
      </c>
      <c r="AO109" s="418">
        <f t="shared" si="69"/>
        <v>3</v>
      </c>
      <c r="AP109" s="287" t="s">
        <v>367</v>
      </c>
      <c r="AQ109" s="418">
        <f t="shared" si="70"/>
        <v>36</v>
      </c>
      <c r="AR109" s="409" t="s">
        <v>370</v>
      </c>
      <c r="AS109" s="409"/>
      <c r="AT109" s="409"/>
    </row>
    <row r="110" spans="1:46" ht="16.5" customHeight="1">
      <c r="A110" s="407" t="s">
        <v>30</v>
      </c>
      <c r="B110" s="407" t="s">
        <v>395</v>
      </c>
      <c r="C110" s="416" t="s">
        <v>419</v>
      </c>
      <c r="D110" s="440">
        <v>5</v>
      </c>
      <c r="E110" s="287">
        <f t="shared" si="61"/>
        <v>150</v>
      </c>
      <c r="F110" s="287">
        <f t="shared" si="62"/>
        <v>54</v>
      </c>
      <c r="G110" s="287">
        <v>18</v>
      </c>
      <c r="H110" s="287"/>
      <c r="I110" s="287">
        <v>36</v>
      </c>
      <c r="J110" s="287">
        <f t="shared" si="63"/>
        <v>96</v>
      </c>
      <c r="K110" s="418">
        <f t="shared" si="64"/>
        <v>3</v>
      </c>
      <c r="L110" s="287" t="s">
        <v>373</v>
      </c>
      <c r="M110" s="418">
        <f t="shared" si="65"/>
        <v>36</v>
      </c>
      <c r="N110" s="409" t="s">
        <v>370</v>
      </c>
      <c r="AD110" s="413" t="s">
        <v>371</v>
      </c>
      <c r="AF110" s="431">
        <v>4</v>
      </c>
      <c r="AG110" s="420" t="s">
        <v>420</v>
      </c>
      <c r="AH110" s="440">
        <v>5</v>
      </c>
      <c r="AI110" s="287">
        <f t="shared" si="66"/>
        <v>150</v>
      </c>
      <c r="AJ110" s="287">
        <f t="shared" si="67"/>
        <v>54</v>
      </c>
      <c r="AK110" s="287">
        <v>18</v>
      </c>
      <c r="AL110" s="287"/>
      <c r="AM110" s="287">
        <v>36</v>
      </c>
      <c r="AN110" s="287">
        <f t="shared" si="68"/>
        <v>96</v>
      </c>
      <c r="AO110" s="418">
        <f t="shared" si="69"/>
        <v>3</v>
      </c>
      <c r="AP110" s="287" t="s">
        <v>373</v>
      </c>
      <c r="AQ110" s="418">
        <f t="shared" si="70"/>
        <v>36</v>
      </c>
      <c r="AR110" s="409" t="s">
        <v>370</v>
      </c>
      <c r="AS110" s="409"/>
      <c r="AT110" s="409"/>
    </row>
    <row r="111" spans="1:46" ht="15.75" customHeight="1">
      <c r="A111" s="407" t="s">
        <v>30</v>
      </c>
      <c r="B111" s="407" t="s">
        <v>362</v>
      </c>
      <c r="C111" s="416" t="s">
        <v>143</v>
      </c>
      <c r="D111" s="440">
        <v>1.5</v>
      </c>
      <c r="E111" s="287">
        <f t="shared" si="61"/>
        <v>45</v>
      </c>
      <c r="F111" s="287"/>
      <c r="G111" s="287"/>
      <c r="H111" s="287"/>
      <c r="I111" s="287"/>
      <c r="J111" s="287">
        <f t="shared" si="63"/>
        <v>45</v>
      </c>
      <c r="K111" s="418"/>
      <c r="L111" s="287" t="s">
        <v>373</v>
      </c>
      <c r="M111" s="418"/>
      <c r="N111" s="409" t="s">
        <v>370</v>
      </c>
      <c r="O111" s="413"/>
      <c r="AD111" s="413" t="s">
        <v>371</v>
      </c>
      <c r="AF111" s="419" t="s">
        <v>421</v>
      </c>
      <c r="AG111" s="420" t="s">
        <v>143</v>
      </c>
      <c r="AH111" s="440">
        <v>1.5</v>
      </c>
      <c r="AI111" s="287">
        <f t="shared" si="66"/>
        <v>45</v>
      </c>
      <c r="AJ111" s="287"/>
      <c r="AK111" s="287"/>
      <c r="AL111" s="287"/>
      <c r="AM111" s="287"/>
      <c r="AN111" s="287">
        <f t="shared" si="68"/>
        <v>45</v>
      </c>
      <c r="AO111" s="418"/>
      <c r="AP111" s="287" t="s">
        <v>373</v>
      </c>
      <c r="AQ111" s="418"/>
      <c r="AR111" s="409" t="s">
        <v>370</v>
      </c>
      <c r="AS111" s="409"/>
      <c r="AT111" s="409"/>
    </row>
    <row r="112" spans="1:46" ht="15" customHeight="1">
      <c r="A112" s="407" t="s">
        <v>30</v>
      </c>
      <c r="B112" s="407" t="s">
        <v>362</v>
      </c>
      <c r="C112" s="441" t="s">
        <v>167</v>
      </c>
      <c r="D112" s="418">
        <v>4</v>
      </c>
      <c r="E112" s="287">
        <f t="shared" si="61"/>
        <v>120</v>
      </c>
      <c r="F112" s="287">
        <f>G112+H112+I112</f>
        <v>54</v>
      </c>
      <c r="G112" s="287">
        <v>18</v>
      </c>
      <c r="H112" s="287"/>
      <c r="I112" s="287">
        <v>36</v>
      </c>
      <c r="J112" s="287">
        <f t="shared" si="63"/>
        <v>66</v>
      </c>
      <c r="K112" s="418">
        <f>F112/18</f>
        <v>3</v>
      </c>
      <c r="L112" s="287" t="s">
        <v>367</v>
      </c>
      <c r="M112" s="418">
        <f>F112/E112*100</f>
        <v>45</v>
      </c>
      <c r="N112" s="409" t="s">
        <v>370</v>
      </c>
      <c r="AD112" s="413" t="s">
        <v>371</v>
      </c>
      <c r="AF112" s="419">
        <v>10</v>
      </c>
      <c r="AG112" s="442" t="s">
        <v>422</v>
      </c>
      <c r="AH112" s="418">
        <v>4</v>
      </c>
      <c r="AI112" s="287">
        <f t="shared" si="66"/>
        <v>120</v>
      </c>
      <c r="AJ112" s="287">
        <f>AK112+AL112+AM112</f>
        <v>54</v>
      </c>
      <c r="AK112" s="287">
        <v>18</v>
      </c>
      <c r="AL112" s="287"/>
      <c r="AM112" s="287">
        <v>36</v>
      </c>
      <c r="AN112" s="287">
        <f t="shared" si="68"/>
        <v>66</v>
      </c>
      <c r="AO112" s="418">
        <f>AJ112/18</f>
        <v>3</v>
      </c>
      <c r="AP112" s="287" t="s">
        <v>367</v>
      </c>
      <c r="AQ112" s="418">
        <f>AJ112/AI112*100</f>
        <v>45</v>
      </c>
      <c r="AR112" s="409" t="s">
        <v>370</v>
      </c>
      <c r="AS112" s="409"/>
      <c r="AT112" s="409"/>
    </row>
    <row r="113" spans="1:46" ht="15" customHeight="1">
      <c r="A113" s="407"/>
      <c r="B113" s="407"/>
      <c r="C113" s="423" t="s">
        <v>52</v>
      </c>
      <c r="D113" s="424">
        <f t="shared" ref="D113:K113" si="71">SUM(D106:D112)</f>
        <v>30</v>
      </c>
      <c r="E113" s="425">
        <f t="shared" si="71"/>
        <v>900</v>
      </c>
      <c r="F113" s="425">
        <f t="shared" si="71"/>
        <v>288</v>
      </c>
      <c r="G113" s="425">
        <f t="shared" si="71"/>
        <v>90</v>
      </c>
      <c r="H113" s="425">
        <f t="shared" si="71"/>
        <v>0</v>
      </c>
      <c r="I113" s="425">
        <f t="shared" si="71"/>
        <v>198</v>
      </c>
      <c r="J113" s="425">
        <f t="shared" si="71"/>
        <v>612</v>
      </c>
      <c r="K113" s="425">
        <f t="shared" si="71"/>
        <v>16</v>
      </c>
      <c r="L113" s="425"/>
      <c r="M113" s="425"/>
      <c r="N113" s="409"/>
      <c r="AF113" s="419"/>
      <c r="AG113" s="423" t="s">
        <v>52</v>
      </c>
      <c r="AH113" s="424">
        <f t="shared" ref="AH113:AO113" si="72">SUM(AH106:AH112)</f>
        <v>30</v>
      </c>
      <c r="AI113" s="425">
        <f t="shared" si="72"/>
        <v>900</v>
      </c>
      <c r="AJ113" s="425">
        <f t="shared" si="72"/>
        <v>288</v>
      </c>
      <c r="AK113" s="425">
        <f t="shared" si="72"/>
        <v>90</v>
      </c>
      <c r="AL113" s="425">
        <f t="shared" si="72"/>
        <v>0</v>
      </c>
      <c r="AM113" s="425">
        <f t="shared" si="72"/>
        <v>198</v>
      </c>
      <c r="AN113" s="425">
        <f t="shared" si="72"/>
        <v>612</v>
      </c>
      <c r="AO113" s="425">
        <f t="shared" si="72"/>
        <v>16</v>
      </c>
      <c r="AP113" s="425"/>
      <c r="AQ113" s="425"/>
      <c r="AR113" s="409"/>
      <c r="AS113" s="409"/>
      <c r="AT113" s="409"/>
    </row>
    <row r="114" spans="1:46" ht="15" customHeight="1">
      <c r="A114" s="407"/>
      <c r="B114" s="407"/>
      <c r="C114" s="426" t="s">
        <v>377</v>
      </c>
      <c r="D114" s="427">
        <f>30-D113</f>
        <v>0</v>
      </c>
      <c r="E114" s="427"/>
      <c r="F114" s="427"/>
      <c r="G114" s="427"/>
      <c r="H114" s="427"/>
      <c r="I114" s="427"/>
      <c r="J114" s="427"/>
      <c r="K114" s="427"/>
      <c r="L114" s="427"/>
      <c r="M114" s="427"/>
      <c r="N114" s="409"/>
      <c r="AF114" s="414"/>
      <c r="AN114" s="409"/>
      <c r="AO114" s="409"/>
      <c r="AP114" s="409"/>
      <c r="AQ114" s="409"/>
      <c r="AR114" s="409"/>
      <c r="AS114" s="409"/>
      <c r="AT114" s="409"/>
    </row>
    <row r="115" spans="1:46" ht="15" customHeight="1">
      <c r="A115" s="407"/>
      <c r="B115" s="407"/>
      <c r="C115" s="426"/>
      <c r="D115" s="427"/>
      <c r="E115" s="427"/>
      <c r="F115" s="427"/>
      <c r="G115" s="427"/>
      <c r="H115" s="427"/>
      <c r="I115" s="427"/>
      <c r="J115" s="427"/>
      <c r="K115" s="427"/>
      <c r="L115" s="427"/>
      <c r="M115" s="427"/>
      <c r="N115" s="409"/>
      <c r="O115" s="413"/>
      <c r="P115" s="413"/>
      <c r="Q115" s="413"/>
      <c r="R115" s="413"/>
      <c r="S115" s="413"/>
      <c r="T115" s="413"/>
      <c r="U115" s="413"/>
      <c r="V115" s="413"/>
      <c r="W115" s="413"/>
      <c r="X115" s="413"/>
      <c r="Y115" s="413"/>
      <c r="Z115" s="413"/>
      <c r="AA115" s="413"/>
      <c r="AB115" s="413"/>
      <c r="AC115" s="413"/>
      <c r="AD115" s="413"/>
      <c r="AE115" s="413"/>
      <c r="AF115" s="414"/>
      <c r="AG115" s="413"/>
      <c r="AH115" s="413"/>
      <c r="AI115" s="413"/>
      <c r="AJ115" s="413"/>
      <c r="AK115" s="413"/>
      <c r="AL115" s="413"/>
      <c r="AM115" s="413"/>
      <c r="AN115" s="409"/>
      <c r="AO115" s="409"/>
      <c r="AP115" s="409"/>
      <c r="AQ115" s="409"/>
      <c r="AR115" s="409"/>
      <c r="AS115" s="409"/>
      <c r="AT115" s="409"/>
    </row>
    <row r="116" spans="1:46" ht="15" customHeight="1">
      <c r="A116" s="407"/>
      <c r="B116" s="407"/>
      <c r="C116" s="426"/>
      <c r="D116" s="427"/>
      <c r="E116" s="427"/>
      <c r="F116" s="427"/>
      <c r="G116" s="427"/>
      <c r="H116" s="427"/>
      <c r="I116" s="427"/>
      <c r="J116" s="427"/>
      <c r="K116" s="427"/>
      <c r="L116" s="427"/>
      <c r="M116" s="427"/>
      <c r="N116" s="409"/>
      <c r="O116" s="413"/>
      <c r="P116" s="413"/>
      <c r="Q116" s="413"/>
      <c r="R116" s="413"/>
      <c r="S116" s="413"/>
      <c r="T116" s="413"/>
      <c r="U116" s="413"/>
      <c r="V116" s="413"/>
      <c r="W116" s="413"/>
      <c r="X116" s="413"/>
      <c r="Y116" s="413"/>
      <c r="Z116" s="413"/>
      <c r="AA116" s="413"/>
      <c r="AB116" s="413"/>
      <c r="AC116" s="413"/>
      <c r="AD116" s="413"/>
      <c r="AE116" s="413"/>
      <c r="AF116" s="414"/>
      <c r="AG116" s="413"/>
      <c r="AH116" s="413"/>
      <c r="AI116" s="413"/>
      <c r="AJ116" s="413"/>
      <c r="AK116" s="413"/>
      <c r="AL116" s="413"/>
      <c r="AM116" s="413"/>
      <c r="AN116" s="409"/>
      <c r="AO116" s="409"/>
      <c r="AP116" s="409"/>
      <c r="AQ116" s="409"/>
      <c r="AR116" s="409"/>
      <c r="AS116" s="409"/>
      <c r="AT116" s="409"/>
    </row>
    <row r="117" spans="1:46" ht="15.75" customHeight="1">
      <c r="A117" s="407"/>
      <c r="B117" s="407"/>
      <c r="C117" s="415" t="s">
        <v>423</v>
      </c>
      <c r="D117" s="409"/>
      <c r="E117" s="409"/>
      <c r="F117" s="409"/>
      <c r="G117" s="409"/>
      <c r="H117" s="409"/>
      <c r="I117" s="409"/>
      <c r="J117" s="409"/>
      <c r="K117" s="409"/>
      <c r="L117" s="409"/>
      <c r="M117" s="409"/>
      <c r="N117" s="409"/>
      <c r="AD117" s="413"/>
      <c r="AF117" s="414"/>
      <c r="AG117" s="415" t="s">
        <v>423</v>
      </c>
      <c r="AH117" s="409"/>
      <c r="AI117" s="409"/>
      <c r="AJ117" s="409"/>
      <c r="AK117" s="409"/>
      <c r="AL117" s="409"/>
      <c r="AM117" s="409"/>
      <c r="AN117" s="409"/>
      <c r="AO117" s="409"/>
      <c r="AP117" s="409"/>
      <c r="AQ117" s="409"/>
      <c r="AR117" s="409"/>
      <c r="AS117" s="409"/>
      <c r="AT117" s="409"/>
    </row>
    <row r="118" spans="1:46" ht="15.75" customHeight="1">
      <c r="A118" s="407"/>
      <c r="B118" s="407"/>
      <c r="C118" s="966" t="s">
        <v>349</v>
      </c>
      <c r="D118" s="962" t="s">
        <v>350</v>
      </c>
      <c r="E118" s="964" t="s">
        <v>351</v>
      </c>
      <c r="F118" s="834"/>
      <c r="G118" s="834"/>
      <c r="H118" s="834"/>
      <c r="I118" s="834"/>
      <c r="J118" s="835"/>
      <c r="K118" s="962" t="s">
        <v>352</v>
      </c>
      <c r="L118" s="962" t="s">
        <v>353</v>
      </c>
      <c r="M118" s="962" t="s">
        <v>354</v>
      </c>
      <c r="N118" s="409"/>
      <c r="AD118" s="413"/>
      <c r="AF118" s="414"/>
      <c r="AG118" s="966" t="s">
        <v>349</v>
      </c>
      <c r="AH118" s="962" t="s">
        <v>350</v>
      </c>
      <c r="AI118" s="964" t="s">
        <v>351</v>
      </c>
      <c r="AJ118" s="834"/>
      <c r="AK118" s="834"/>
      <c r="AL118" s="834"/>
      <c r="AM118" s="834"/>
      <c r="AN118" s="835"/>
      <c r="AO118" s="962" t="s">
        <v>352</v>
      </c>
      <c r="AP118" s="962" t="s">
        <v>353</v>
      </c>
      <c r="AQ118" s="962" t="s">
        <v>354</v>
      </c>
      <c r="AR118" s="409"/>
      <c r="AS118" s="409"/>
      <c r="AT118" s="409"/>
    </row>
    <row r="119" spans="1:46" ht="15.75" customHeight="1">
      <c r="A119" s="407"/>
      <c r="B119" s="407"/>
      <c r="C119" s="907"/>
      <c r="D119" s="907"/>
      <c r="E119" s="962" t="s">
        <v>63</v>
      </c>
      <c r="F119" s="965" t="s">
        <v>355</v>
      </c>
      <c r="G119" s="834"/>
      <c r="H119" s="834"/>
      <c r="I119" s="835"/>
      <c r="J119" s="962" t="s">
        <v>379</v>
      </c>
      <c r="K119" s="907"/>
      <c r="L119" s="907"/>
      <c r="M119" s="907"/>
      <c r="N119" s="409"/>
      <c r="AD119" s="413"/>
      <c r="AF119" s="414"/>
      <c r="AG119" s="907"/>
      <c r="AH119" s="907"/>
      <c r="AI119" s="962" t="s">
        <v>63</v>
      </c>
      <c r="AJ119" s="965" t="s">
        <v>355</v>
      </c>
      <c r="AK119" s="834"/>
      <c r="AL119" s="834"/>
      <c r="AM119" s="835"/>
      <c r="AN119" s="962" t="s">
        <v>379</v>
      </c>
      <c r="AO119" s="907"/>
      <c r="AP119" s="907"/>
      <c r="AQ119" s="907"/>
      <c r="AR119" s="409"/>
      <c r="AS119" s="409"/>
      <c r="AT119" s="409"/>
    </row>
    <row r="120" spans="1:46" ht="15.75" customHeight="1">
      <c r="A120" s="407"/>
      <c r="B120" s="407"/>
      <c r="C120" s="907"/>
      <c r="D120" s="907"/>
      <c r="E120" s="907"/>
      <c r="F120" s="962" t="s">
        <v>357</v>
      </c>
      <c r="G120" s="964" t="s">
        <v>358</v>
      </c>
      <c r="H120" s="834"/>
      <c r="I120" s="835"/>
      <c r="J120" s="907"/>
      <c r="K120" s="907"/>
      <c r="L120" s="907"/>
      <c r="M120" s="907"/>
      <c r="N120" s="409"/>
      <c r="AD120" s="413"/>
      <c r="AF120" s="414"/>
      <c r="AG120" s="907"/>
      <c r="AH120" s="907"/>
      <c r="AI120" s="907"/>
      <c r="AJ120" s="962" t="s">
        <v>357</v>
      </c>
      <c r="AK120" s="964" t="s">
        <v>358</v>
      </c>
      <c r="AL120" s="834"/>
      <c r="AM120" s="835"/>
      <c r="AN120" s="907"/>
      <c r="AO120" s="907"/>
      <c r="AP120" s="907"/>
      <c r="AQ120" s="907"/>
      <c r="AR120" s="409"/>
      <c r="AS120" s="409"/>
      <c r="AT120" s="409"/>
    </row>
    <row r="121" spans="1:46" ht="15.75" customHeight="1">
      <c r="A121" s="407"/>
      <c r="B121" s="407"/>
      <c r="C121" s="907"/>
      <c r="D121" s="907"/>
      <c r="E121" s="907"/>
      <c r="F121" s="907"/>
      <c r="G121" s="962" t="s">
        <v>68</v>
      </c>
      <c r="H121" s="962" t="s">
        <v>380</v>
      </c>
      <c r="I121" s="962" t="s">
        <v>381</v>
      </c>
      <c r="J121" s="907"/>
      <c r="K121" s="907"/>
      <c r="L121" s="907"/>
      <c r="M121" s="907"/>
      <c r="N121" s="409"/>
      <c r="AD121" s="413"/>
      <c r="AF121" s="414"/>
      <c r="AG121" s="907"/>
      <c r="AH121" s="907"/>
      <c r="AI121" s="907"/>
      <c r="AJ121" s="907"/>
      <c r="AK121" s="962" t="s">
        <v>68</v>
      </c>
      <c r="AL121" s="962" t="s">
        <v>380</v>
      </c>
      <c r="AM121" s="962" t="s">
        <v>381</v>
      </c>
      <c r="AN121" s="907"/>
      <c r="AO121" s="907"/>
      <c r="AP121" s="907"/>
      <c r="AQ121" s="907"/>
      <c r="AR121" s="409"/>
      <c r="AS121" s="409"/>
      <c r="AT121" s="409"/>
    </row>
    <row r="122" spans="1:46" ht="12.75" customHeight="1">
      <c r="A122" s="407"/>
      <c r="B122" s="407"/>
      <c r="C122" s="907"/>
      <c r="D122" s="907"/>
      <c r="E122" s="907"/>
      <c r="F122" s="907"/>
      <c r="G122" s="907"/>
      <c r="H122" s="907"/>
      <c r="I122" s="907"/>
      <c r="J122" s="907"/>
      <c r="K122" s="907"/>
      <c r="L122" s="907"/>
      <c r="M122" s="907"/>
      <c r="N122" s="409"/>
      <c r="AD122" s="413"/>
      <c r="AF122" s="414"/>
      <c r="AG122" s="907"/>
      <c r="AH122" s="907"/>
      <c r="AI122" s="907"/>
      <c r="AJ122" s="907"/>
      <c r="AK122" s="907"/>
      <c r="AL122" s="907"/>
      <c r="AM122" s="907"/>
      <c r="AN122" s="907"/>
      <c r="AO122" s="907"/>
      <c r="AP122" s="907"/>
      <c r="AQ122" s="907"/>
      <c r="AR122" s="409"/>
      <c r="AS122" s="409"/>
      <c r="AT122" s="409"/>
    </row>
    <row r="123" spans="1:46" ht="15.75" hidden="1" customHeight="1">
      <c r="A123" s="407"/>
      <c r="B123" s="407"/>
      <c r="C123" s="907"/>
      <c r="D123" s="907"/>
      <c r="E123" s="907"/>
      <c r="F123" s="907"/>
      <c r="G123" s="907"/>
      <c r="H123" s="907"/>
      <c r="I123" s="907"/>
      <c r="J123" s="907"/>
      <c r="K123" s="907"/>
      <c r="L123" s="907"/>
      <c r="M123" s="907"/>
      <c r="N123" s="409"/>
      <c r="AD123" s="413"/>
      <c r="AF123" s="414"/>
      <c r="AG123" s="907"/>
      <c r="AH123" s="907"/>
      <c r="AI123" s="907"/>
      <c r="AJ123" s="907"/>
      <c r="AK123" s="907"/>
      <c r="AL123" s="907"/>
      <c r="AM123" s="907"/>
      <c r="AN123" s="907"/>
      <c r="AO123" s="907"/>
      <c r="AP123" s="907"/>
      <c r="AQ123" s="907"/>
      <c r="AR123" s="409"/>
      <c r="AS123" s="409"/>
      <c r="AT123" s="409"/>
    </row>
    <row r="124" spans="1:46" ht="27" hidden="1" customHeight="1">
      <c r="A124" s="407"/>
      <c r="B124" s="407"/>
      <c r="C124" s="963"/>
      <c r="D124" s="963"/>
      <c r="E124" s="963"/>
      <c r="F124" s="963"/>
      <c r="G124" s="963"/>
      <c r="H124" s="963"/>
      <c r="I124" s="963"/>
      <c r="J124" s="963"/>
      <c r="K124" s="963"/>
      <c r="L124" s="963"/>
      <c r="M124" s="963"/>
      <c r="N124" s="409"/>
      <c r="AD124" s="413"/>
      <c r="AF124" s="414"/>
      <c r="AG124" s="963"/>
      <c r="AH124" s="963"/>
      <c r="AI124" s="963"/>
      <c r="AJ124" s="963"/>
      <c r="AK124" s="963"/>
      <c r="AL124" s="963"/>
      <c r="AM124" s="963"/>
      <c r="AN124" s="963"/>
      <c r="AO124" s="963"/>
      <c r="AP124" s="963"/>
      <c r="AQ124" s="963"/>
      <c r="AR124" s="409"/>
      <c r="AS124" s="409"/>
      <c r="AT124" s="409"/>
    </row>
    <row r="125" spans="1:46" ht="15.75" customHeight="1">
      <c r="A125" s="407" t="s">
        <v>361</v>
      </c>
      <c r="B125" s="407" t="s">
        <v>395</v>
      </c>
      <c r="C125" s="416" t="s">
        <v>424</v>
      </c>
      <c r="D125" s="417">
        <v>3</v>
      </c>
      <c r="E125" s="287">
        <f t="shared" ref="E125:E132" si="73">D125*30</f>
        <v>90</v>
      </c>
      <c r="F125" s="287">
        <f t="shared" ref="F125:F132" si="74">G125+H125+I125</f>
        <v>45</v>
      </c>
      <c r="G125" s="287"/>
      <c r="H125" s="287"/>
      <c r="I125" s="287">
        <v>45</v>
      </c>
      <c r="J125" s="287">
        <f t="shared" ref="J125:J132" si="75">E125-F125</f>
        <v>45</v>
      </c>
      <c r="K125" s="418">
        <f t="shared" ref="K125:K132" si="76">F125/15</f>
        <v>3</v>
      </c>
      <c r="L125" s="287" t="s">
        <v>361</v>
      </c>
      <c r="M125" s="418">
        <f t="shared" ref="M125:M132" si="77">F125/E125*100</f>
        <v>50</v>
      </c>
      <c r="N125" s="409" t="s">
        <v>363</v>
      </c>
      <c r="AD125" s="413" t="s">
        <v>364</v>
      </c>
      <c r="AF125" s="431" t="s">
        <v>425</v>
      </c>
      <c r="AG125" s="421" t="s">
        <v>426</v>
      </c>
      <c r="AH125" s="417">
        <v>3</v>
      </c>
      <c r="AI125" s="287">
        <f t="shared" ref="AI125:AI132" si="78">AH125*30</f>
        <v>90</v>
      </c>
      <c r="AJ125" s="287">
        <f t="shared" ref="AJ125:AJ132" si="79">AK125+AL125+AM125</f>
        <v>45</v>
      </c>
      <c r="AK125" s="287"/>
      <c r="AL125" s="287"/>
      <c r="AM125" s="287">
        <v>45</v>
      </c>
      <c r="AN125" s="287">
        <f t="shared" ref="AN125:AN132" si="80">AI125-AJ125</f>
        <v>45</v>
      </c>
      <c r="AO125" s="418">
        <f t="shared" ref="AO125:AO132" si="81">AJ125/15</f>
        <v>3</v>
      </c>
      <c r="AP125" s="287" t="s">
        <v>361</v>
      </c>
      <c r="AQ125" s="418">
        <f t="shared" ref="AQ125:AQ132" si="82">AJ125/AI125*100</f>
        <v>50</v>
      </c>
      <c r="AR125" s="409"/>
      <c r="AS125" s="409"/>
      <c r="AT125" s="409"/>
    </row>
    <row r="126" spans="1:46" ht="15.75" customHeight="1">
      <c r="A126" s="407" t="s">
        <v>30</v>
      </c>
      <c r="B126" s="407" t="s">
        <v>395</v>
      </c>
      <c r="C126" s="416" t="s">
        <v>427</v>
      </c>
      <c r="D126" s="418">
        <v>4</v>
      </c>
      <c r="E126" s="287">
        <f t="shared" si="73"/>
        <v>120</v>
      </c>
      <c r="F126" s="287">
        <f t="shared" si="74"/>
        <v>45</v>
      </c>
      <c r="G126" s="287">
        <v>15</v>
      </c>
      <c r="H126" s="287"/>
      <c r="I126" s="287">
        <v>30</v>
      </c>
      <c r="J126" s="287">
        <f t="shared" si="75"/>
        <v>75</v>
      </c>
      <c r="K126" s="418">
        <f t="shared" si="76"/>
        <v>3</v>
      </c>
      <c r="L126" s="287" t="s">
        <v>361</v>
      </c>
      <c r="M126" s="418">
        <f t="shared" si="77"/>
        <v>37.5</v>
      </c>
      <c r="N126" s="409" t="s">
        <v>370</v>
      </c>
      <c r="AD126" s="413" t="s">
        <v>371</v>
      </c>
      <c r="AF126" s="431"/>
      <c r="AG126" s="432" t="s">
        <v>428</v>
      </c>
      <c r="AH126" s="418">
        <v>4</v>
      </c>
      <c r="AI126" s="287">
        <f t="shared" si="78"/>
        <v>120</v>
      </c>
      <c r="AJ126" s="287">
        <f t="shared" si="79"/>
        <v>45</v>
      </c>
      <c r="AK126" s="287">
        <v>15</v>
      </c>
      <c r="AL126" s="287"/>
      <c r="AM126" s="287">
        <v>30</v>
      </c>
      <c r="AN126" s="287">
        <f t="shared" si="80"/>
        <v>75</v>
      </c>
      <c r="AO126" s="418">
        <f t="shared" si="81"/>
        <v>3</v>
      </c>
      <c r="AP126" s="287" t="s">
        <v>361</v>
      </c>
      <c r="AQ126" s="418">
        <f t="shared" si="82"/>
        <v>37.5</v>
      </c>
      <c r="AR126" s="409"/>
      <c r="AS126" s="409"/>
      <c r="AT126" s="409"/>
    </row>
    <row r="127" spans="1:46" ht="15.75" customHeight="1">
      <c r="A127" s="407" t="s">
        <v>30</v>
      </c>
      <c r="B127" s="407" t="s">
        <v>362</v>
      </c>
      <c r="C127" s="416" t="s">
        <v>169</v>
      </c>
      <c r="D127" s="418">
        <v>3</v>
      </c>
      <c r="E127" s="287">
        <f t="shared" si="73"/>
        <v>90</v>
      </c>
      <c r="F127" s="287">
        <f t="shared" si="74"/>
        <v>30</v>
      </c>
      <c r="G127" s="287">
        <v>15</v>
      </c>
      <c r="H127" s="287"/>
      <c r="I127" s="287">
        <v>15</v>
      </c>
      <c r="J127" s="287">
        <f t="shared" si="75"/>
        <v>60</v>
      </c>
      <c r="K127" s="418">
        <f t="shared" si="76"/>
        <v>2</v>
      </c>
      <c r="L127" s="287" t="s">
        <v>361</v>
      </c>
      <c r="M127" s="418">
        <f t="shared" si="77"/>
        <v>33.333333333333329</v>
      </c>
      <c r="N127" s="409" t="s">
        <v>370</v>
      </c>
      <c r="O127" s="413"/>
      <c r="AD127" s="413" t="s">
        <v>371</v>
      </c>
      <c r="AF127" s="419">
        <v>6.8</v>
      </c>
      <c r="AG127" s="420" t="s">
        <v>169</v>
      </c>
      <c r="AH127" s="418">
        <v>4</v>
      </c>
      <c r="AI127" s="287">
        <f t="shared" si="78"/>
        <v>120</v>
      </c>
      <c r="AJ127" s="287">
        <f t="shared" si="79"/>
        <v>45</v>
      </c>
      <c r="AK127" s="287">
        <v>15</v>
      </c>
      <c r="AL127" s="287"/>
      <c r="AM127" s="287">
        <v>30</v>
      </c>
      <c r="AN127" s="287">
        <f t="shared" si="80"/>
        <v>75</v>
      </c>
      <c r="AO127" s="418">
        <f t="shared" si="81"/>
        <v>3</v>
      </c>
      <c r="AP127" s="287" t="s">
        <v>361</v>
      </c>
      <c r="AQ127" s="418">
        <f t="shared" si="82"/>
        <v>37.5</v>
      </c>
      <c r="AR127" s="409"/>
      <c r="AS127" s="409"/>
      <c r="AT127" s="409"/>
    </row>
    <row r="128" spans="1:46" ht="15.75" customHeight="1">
      <c r="A128" s="407" t="s">
        <v>30</v>
      </c>
      <c r="B128" s="407" t="s">
        <v>362</v>
      </c>
      <c r="C128" s="416" t="s">
        <v>429</v>
      </c>
      <c r="D128" s="418">
        <v>5</v>
      </c>
      <c r="E128" s="287">
        <f t="shared" si="73"/>
        <v>150</v>
      </c>
      <c r="F128" s="287">
        <f t="shared" si="74"/>
        <v>60</v>
      </c>
      <c r="G128" s="287">
        <v>30</v>
      </c>
      <c r="H128" s="287"/>
      <c r="I128" s="287">
        <v>30</v>
      </c>
      <c r="J128" s="287">
        <f t="shared" si="75"/>
        <v>90</v>
      </c>
      <c r="K128" s="418">
        <f t="shared" si="76"/>
        <v>4</v>
      </c>
      <c r="L128" s="287" t="s">
        <v>367</v>
      </c>
      <c r="M128" s="418">
        <f t="shared" si="77"/>
        <v>40</v>
      </c>
      <c r="N128" s="409" t="s">
        <v>390</v>
      </c>
      <c r="AD128" s="413" t="s">
        <v>391</v>
      </c>
      <c r="AF128" s="419">
        <v>8</v>
      </c>
      <c r="AG128" s="420" t="s">
        <v>235</v>
      </c>
      <c r="AH128" s="418">
        <v>5</v>
      </c>
      <c r="AI128" s="287">
        <f t="shared" si="78"/>
        <v>150</v>
      </c>
      <c r="AJ128" s="287">
        <f t="shared" si="79"/>
        <v>60</v>
      </c>
      <c r="AK128" s="287">
        <v>30</v>
      </c>
      <c r="AL128" s="287"/>
      <c r="AM128" s="287">
        <v>30</v>
      </c>
      <c r="AN128" s="287">
        <f t="shared" si="80"/>
        <v>90</v>
      </c>
      <c r="AO128" s="418">
        <f t="shared" si="81"/>
        <v>4</v>
      </c>
      <c r="AP128" s="287" t="s">
        <v>367</v>
      </c>
      <c r="AQ128" s="418">
        <f t="shared" si="82"/>
        <v>40</v>
      </c>
      <c r="AR128" s="409"/>
      <c r="AS128" s="409"/>
      <c r="AT128" s="409"/>
    </row>
    <row r="129" spans="1:46" ht="15.75" customHeight="1">
      <c r="A129" s="407" t="s">
        <v>30</v>
      </c>
      <c r="B129" s="407" t="s">
        <v>395</v>
      </c>
      <c r="C129" s="416" t="s">
        <v>430</v>
      </c>
      <c r="D129" s="418">
        <v>6</v>
      </c>
      <c r="E129" s="287">
        <f t="shared" si="73"/>
        <v>180</v>
      </c>
      <c r="F129" s="287">
        <f t="shared" si="74"/>
        <v>60</v>
      </c>
      <c r="G129" s="287">
        <v>30</v>
      </c>
      <c r="H129" s="287"/>
      <c r="I129" s="287">
        <v>30</v>
      </c>
      <c r="J129" s="287">
        <f t="shared" si="75"/>
        <v>120</v>
      </c>
      <c r="K129" s="418">
        <f t="shared" si="76"/>
        <v>4</v>
      </c>
      <c r="L129" s="287" t="s">
        <v>367</v>
      </c>
      <c r="M129" s="418">
        <f t="shared" si="77"/>
        <v>33.333333333333329</v>
      </c>
      <c r="N129" s="409" t="s">
        <v>370</v>
      </c>
      <c r="AD129" s="413" t="s">
        <v>371</v>
      </c>
      <c r="AF129" s="431">
        <v>11</v>
      </c>
      <c r="AG129" s="420" t="s">
        <v>431</v>
      </c>
      <c r="AH129" s="418">
        <v>5</v>
      </c>
      <c r="AI129" s="287">
        <f t="shared" si="78"/>
        <v>150</v>
      </c>
      <c r="AJ129" s="287">
        <f t="shared" si="79"/>
        <v>60</v>
      </c>
      <c r="AK129" s="287">
        <v>30</v>
      </c>
      <c r="AL129" s="287"/>
      <c r="AM129" s="287">
        <v>30</v>
      </c>
      <c r="AN129" s="287">
        <f t="shared" si="80"/>
        <v>90</v>
      </c>
      <c r="AO129" s="418">
        <f t="shared" si="81"/>
        <v>4</v>
      </c>
      <c r="AP129" s="287" t="s">
        <v>367</v>
      </c>
      <c r="AQ129" s="418">
        <f t="shared" si="82"/>
        <v>40</v>
      </c>
      <c r="AR129" s="409"/>
      <c r="AS129" s="409"/>
      <c r="AT129" s="409"/>
    </row>
    <row r="130" spans="1:46" ht="28.5" customHeight="1">
      <c r="A130" s="407" t="s">
        <v>30</v>
      </c>
      <c r="B130" s="407" t="s">
        <v>395</v>
      </c>
      <c r="C130" s="416" t="s">
        <v>432</v>
      </c>
      <c r="D130" s="418">
        <v>5</v>
      </c>
      <c r="E130" s="287">
        <f t="shared" si="73"/>
        <v>150</v>
      </c>
      <c r="F130" s="287">
        <f t="shared" si="74"/>
        <v>60</v>
      </c>
      <c r="G130" s="287">
        <v>30</v>
      </c>
      <c r="H130" s="287"/>
      <c r="I130" s="287">
        <v>30</v>
      </c>
      <c r="J130" s="287">
        <f t="shared" si="75"/>
        <v>90</v>
      </c>
      <c r="K130" s="418">
        <f t="shared" si="76"/>
        <v>4</v>
      </c>
      <c r="L130" s="287" t="s">
        <v>367</v>
      </c>
      <c r="M130" s="418">
        <f t="shared" si="77"/>
        <v>40</v>
      </c>
      <c r="N130" s="409" t="s">
        <v>370</v>
      </c>
      <c r="AD130" s="413" t="s">
        <v>371</v>
      </c>
      <c r="AF130" s="431"/>
      <c r="AG130" s="443" t="s">
        <v>433</v>
      </c>
      <c r="AH130" s="418">
        <v>5</v>
      </c>
      <c r="AI130" s="287">
        <f t="shared" si="78"/>
        <v>150</v>
      </c>
      <c r="AJ130" s="287">
        <f t="shared" si="79"/>
        <v>60</v>
      </c>
      <c r="AK130" s="287">
        <v>30</v>
      </c>
      <c r="AL130" s="287"/>
      <c r="AM130" s="287">
        <v>30</v>
      </c>
      <c r="AN130" s="287">
        <f t="shared" si="80"/>
        <v>90</v>
      </c>
      <c r="AO130" s="418">
        <f t="shared" si="81"/>
        <v>4</v>
      </c>
      <c r="AP130" s="287" t="s">
        <v>367</v>
      </c>
      <c r="AQ130" s="418">
        <f t="shared" si="82"/>
        <v>40</v>
      </c>
      <c r="AR130" s="409"/>
      <c r="AS130" s="409"/>
      <c r="AT130" s="409"/>
    </row>
    <row r="131" spans="1:46" ht="15" customHeight="1">
      <c r="A131" s="407" t="s">
        <v>361</v>
      </c>
      <c r="B131" s="407" t="s">
        <v>362</v>
      </c>
      <c r="C131" s="416" t="s">
        <v>124</v>
      </c>
      <c r="D131" s="418">
        <v>3</v>
      </c>
      <c r="E131" s="287">
        <f t="shared" si="73"/>
        <v>90</v>
      </c>
      <c r="F131" s="287">
        <f t="shared" si="74"/>
        <v>30</v>
      </c>
      <c r="G131" s="287">
        <v>15</v>
      </c>
      <c r="H131" s="287"/>
      <c r="I131" s="287">
        <v>15</v>
      </c>
      <c r="J131" s="287">
        <f t="shared" si="75"/>
        <v>60</v>
      </c>
      <c r="K131" s="418">
        <f t="shared" si="76"/>
        <v>2</v>
      </c>
      <c r="L131" s="287" t="s">
        <v>373</v>
      </c>
      <c r="M131" s="418">
        <f t="shared" si="77"/>
        <v>33.333333333333329</v>
      </c>
      <c r="N131" s="409" t="s">
        <v>363</v>
      </c>
      <c r="AD131" s="413" t="s">
        <v>434</v>
      </c>
      <c r="AF131" s="419">
        <v>8</v>
      </c>
      <c r="AG131" s="420" t="s">
        <v>124</v>
      </c>
      <c r="AH131" s="418">
        <v>3</v>
      </c>
      <c r="AI131" s="287">
        <f t="shared" si="78"/>
        <v>90</v>
      </c>
      <c r="AJ131" s="287">
        <f t="shared" si="79"/>
        <v>30</v>
      </c>
      <c r="AK131" s="287">
        <v>15</v>
      </c>
      <c r="AL131" s="287"/>
      <c r="AM131" s="287">
        <v>15</v>
      </c>
      <c r="AN131" s="287">
        <f t="shared" si="80"/>
        <v>60</v>
      </c>
      <c r="AO131" s="418">
        <f t="shared" si="81"/>
        <v>2</v>
      </c>
      <c r="AP131" s="287" t="s">
        <v>373</v>
      </c>
      <c r="AQ131" s="418">
        <f t="shared" si="82"/>
        <v>33.333333333333329</v>
      </c>
      <c r="AR131" s="409"/>
      <c r="AS131" s="409"/>
      <c r="AT131" s="409"/>
    </row>
    <row r="132" spans="1:46" ht="15" customHeight="1">
      <c r="A132" s="407" t="s">
        <v>30</v>
      </c>
      <c r="B132" s="407" t="s">
        <v>362</v>
      </c>
      <c r="C132" s="416" t="s">
        <v>165</v>
      </c>
      <c r="D132" s="418">
        <v>1</v>
      </c>
      <c r="E132" s="287">
        <f t="shared" si="73"/>
        <v>30</v>
      </c>
      <c r="F132" s="287">
        <f t="shared" si="74"/>
        <v>0</v>
      </c>
      <c r="G132" s="287"/>
      <c r="H132" s="287"/>
      <c r="I132" s="287"/>
      <c r="J132" s="287">
        <f t="shared" si="75"/>
        <v>30</v>
      </c>
      <c r="K132" s="418">
        <f t="shared" si="76"/>
        <v>0</v>
      </c>
      <c r="L132" s="287" t="s">
        <v>373</v>
      </c>
      <c r="M132" s="418">
        <f t="shared" si="77"/>
        <v>0</v>
      </c>
      <c r="N132" s="409" t="s">
        <v>370</v>
      </c>
      <c r="AD132" s="413" t="s">
        <v>371</v>
      </c>
      <c r="AF132" s="419" t="s">
        <v>421</v>
      </c>
      <c r="AG132" s="420" t="s">
        <v>165</v>
      </c>
      <c r="AH132" s="418">
        <v>1</v>
      </c>
      <c r="AI132" s="287">
        <f t="shared" si="78"/>
        <v>30</v>
      </c>
      <c r="AJ132" s="287">
        <f t="shared" si="79"/>
        <v>0</v>
      </c>
      <c r="AK132" s="287"/>
      <c r="AL132" s="287"/>
      <c r="AM132" s="287"/>
      <c r="AN132" s="287">
        <f t="shared" si="80"/>
        <v>30</v>
      </c>
      <c r="AO132" s="418">
        <f t="shared" si="81"/>
        <v>0</v>
      </c>
      <c r="AP132" s="287" t="s">
        <v>373</v>
      </c>
      <c r="AQ132" s="418">
        <f t="shared" si="82"/>
        <v>0</v>
      </c>
      <c r="AR132" s="409"/>
      <c r="AS132" s="409"/>
      <c r="AT132" s="409"/>
    </row>
    <row r="133" spans="1:46" ht="15" customHeight="1">
      <c r="A133" s="407"/>
      <c r="B133" s="407"/>
      <c r="C133" s="423" t="s">
        <v>52</v>
      </c>
      <c r="D133" s="424">
        <f t="shared" ref="D133:M133" si="83">SUM(D125:D132)</f>
        <v>30</v>
      </c>
      <c r="E133" s="425">
        <f t="shared" si="83"/>
        <v>900</v>
      </c>
      <c r="F133" s="425">
        <f t="shared" si="83"/>
        <v>330</v>
      </c>
      <c r="G133" s="425">
        <f t="shared" si="83"/>
        <v>135</v>
      </c>
      <c r="H133" s="425">
        <f t="shared" si="83"/>
        <v>0</v>
      </c>
      <c r="I133" s="425">
        <f t="shared" si="83"/>
        <v>195</v>
      </c>
      <c r="J133" s="425">
        <f t="shared" si="83"/>
        <v>570</v>
      </c>
      <c r="K133" s="425">
        <f t="shared" si="83"/>
        <v>22</v>
      </c>
      <c r="L133" s="425">
        <f t="shared" si="83"/>
        <v>0</v>
      </c>
      <c r="M133" s="425">
        <f t="shared" si="83"/>
        <v>267.49999999999994</v>
      </c>
      <c r="N133" s="409"/>
      <c r="AF133" s="414"/>
      <c r="AG133" s="423" t="s">
        <v>52</v>
      </c>
      <c r="AH133" s="424">
        <f t="shared" ref="AH133:AQ133" si="84">SUM(AH125:AH132)</f>
        <v>30</v>
      </c>
      <c r="AI133" s="425">
        <f t="shared" si="84"/>
        <v>900</v>
      </c>
      <c r="AJ133" s="425">
        <f t="shared" si="84"/>
        <v>345</v>
      </c>
      <c r="AK133" s="425">
        <f t="shared" si="84"/>
        <v>135</v>
      </c>
      <c r="AL133" s="425">
        <f t="shared" si="84"/>
        <v>0</v>
      </c>
      <c r="AM133" s="425">
        <f t="shared" si="84"/>
        <v>210</v>
      </c>
      <c r="AN133" s="425">
        <f t="shared" si="84"/>
        <v>555</v>
      </c>
      <c r="AO133" s="425">
        <f t="shared" si="84"/>
        <v>23</v>
      </c>
      <c r="AP133" s="425">
        <f t="shared" si="84"/>
        <v>0</v>
      </c>
      <c r="AQ133" s="425">
        <f t="shared" si="84"/>
        <v>278.33333333333331</v>
      </c>
      <c r="AR133" s="409"/>
      <c r="AS133" s="409"/>
      <c r="AT133" s="409"/>
    </row>
    <row r="134" spans="1:46" ht="15" customHeight="1">
      <c r="A134" s="407"/>
      <c r="B134" s="407"/>
      <c r="C134" s="426" t="s">
        <v>377</v>
      </c>
      <c r="D134" s="427">
        <f>30-D133</f>
        <v>0</v>
      </c>
      <c r="E134" s="409"/>
      <c r="F134" s="409"/>
      <c r="G134" s="409"/>
      <c r="H134" s="409"/>
      <c r="I134" s="409"/>
      <c r="J134" s="409"/>
      <c r="K134" s="409"/>
      <c r="L134" s="409"/>
      <c r="M134" s="409"/>
      <c r="N134" s="409"/>
      <c r="AF134" s="414"/>
      <c r="AN134" s="409"/>
      <c r="AO134" s="409"/>
      <c r="AP134" s="409"/>
      <c r="AQ134" s="409"/>
      <c r="AR134" s="409"/>
      <c r="AS134" s="409"/>
      <c r="AT134" s="409"/>
    </row>
    <row r="135" spans="1:46" ht="15.75" customHeight="1">
      <c r="A135" s="407"/>
      <c r="B135" s="407"/>
      <c r="C135" s="415" t="s">
        <v>435</v>
      </c>
      <c r="D135" s="409"/>
      <c r="E135" s="409"/>
      <c r="F135" s="409"/>
      <c r="G135" s="409"/>
      <c r="H135" s="409"/>
      <c r="I135" s="409"/>
      <c r="J135" s="409"/>
      <c r="K135" s="409"/>
      <c r="L135" s="409"/>
      <c r="M135" s="409"/>
      <c r="N135" s="409"/>
      <c r="AF135" s="414"/>
      <c r="AG135" s="415" t="s">
        <v>435</v>
      </c>
      <c r="AH135" s="409"/>
      <c r="AI135" s="409"/>
      <c r="AJ135" s="409"/>
      <c r="AK135" s="409"/>
      <c r="AL135" s="409"/>
      <c r="AM135" s="409"/>
      <c r="AN135" s="409"/>
      <c r="AO135" s="409"/>
      <c r="AP135" s="409"/>
      <c r="AQ135" s="409"/>
      <c r="AR135" s="409"/>
      <c r="AS135" s="409"/>
      <c r="AT135" s="409"/>
    </row>
    <row r="136" spans="1:46" ht="15.75" customHeight="1">
      <c r="A136" s="407"/>
      <c r="B136" s="407"/>
      <c r="C136" s="966" t="s">
        <v>349</v>
      </c>
      <c r="D136" s="962" t="s">
        <v>350</v>
      </c>
      <c r="E136" s="964" t="s">
        <v>351</v>
      </c>
      <c r="F136" s="834"/>
      <c r="G136" s="834"/>
      <c r="H136" s="834"/>
      <c r="I136" s="834"/>
      <c r="J136" s="835"/>
      <c r="K136" s="962" t="s">
        <v>352</v>
      </c>
      <c r="L136" s="962" t="s">
        <v>353</v>
      </c>
      <c r="M136" s="962" t="s">
        <v>354</v>
      </c>
      <c r="N136" s="409"/>
      <c r="AD136" s="413"/>
      <c r="AF136" s="414"/>
      <c r="AG136" s="966" t="s">
        <v>349</v>
      </c>
      <c r="AH136" s="962" t="s">
        <v>350</v>
      </c>
      <c r="AI136" s="964" t="s">
        <v>351</v>
      </c>
      <c r="AJ136" s="834"/>
      <c r="AK136" s="834"/>
      <c r="AL136" s="834"/>
      <c r="AM136" s="834"/>
      <c r="AN136" s="835"/>
      <c r="AO136" s="962" t="s">
        <v>352</v>
      </c>
      <c r="AP136" s="962" t="s">
        <v>353</v>
      </c>
      <c r="AQ136" s="962" t="s">
        <v>354</v>
      </c>
      <c r="AR136" s="409"/>
      <c r="AS136" s="409"/>
      <c r="AT136" s="409"/>
    </row>
    <row r="137" spans="1:46" ht="15.75" customHeight="1">
      <c r="A137" s="407"/>
      <c r="B137" s="407"/>
      <c r="C137" s="907"/>
      <c r="D137" s="907"/>
      <c r="E137" s="962" t="s">
        <v>63</v>
      </c>
      <c r="F137" s="965" t="s">
        <v>355</v>
      </c>
      <c r="G137" s="834"/>
      <c r="H137" s="834"/>
      <c r="I137" s="835"/>
      <c r="J137" s="962" t="s">
        <v>379</v>
      </c>
      <c r="K137" s="907"/>
      <c r="L137" s="907"/>
      <c r="M137" s="907"/>
      <c r="N137" s="409"/>
      <c r="AD137" s="413"/>
      <c r="AF137" s="414"/>
      <c r="AG137" s="907"/>
      <c r="AH137" s="907"/>
      <c r="AI137" s="962" t="s">
        <v>63</v>
      </c>
      <c r="AJ137" s="965" t="s">
        <v>355</v>
      </c>
      <c r="AK137" s="834"/>
      <c r="AL137" s="834"/>
      <c r="AM137" s="835"/>
      <c r="AN137" s="962" t="s">
        <v>379</v>
      </c>
      <c r="AO137" s="907"/>
      <c r="AP137" s="907"/>
      <c r="AQ137" s="907"/>
      <c r="AR137" s="409"/>
      <c r="AS137" s="409"/>
      <c r="AT137" s="409"/>
    </row>
    <row r="138" spans="1:46" ht="15.75" customHeight="1">
      <c r="A138" s="407"/>
      <c r="B138" s="407"/>
      <c r="C138" s="907"/>
      <c r="D138" s="907"/>
      <c r="E138" s="907"/>
      <c r="F138" s="962" t="s">
        <v>357</v>
      </c>
      <c r="G138" s="964" t="s">
        <v>358</v>
      </c>
      <c r="H138" s="834"/>
      <c r="I138" s="835"/>
      <c r="J138" s="907"/>
      <c r="K138" s="907"/>
      <c r="L138" s="907"/>
      <c r="M138" s="907"/>
      <c r="N138" s="409"/>
      <c r="AD138" s="413"/>
      <c r="AF138" s="414"/>
      <c r="AG138" s="907"/>
      <c r="AH138" s="907"/>
      <c r="AI138" s="907"/>
      <c r="AJ138" s="962" t="s">
        <v>357</v>
      </c>
      <c r="AK138" s="964" t="s">
        <v>358</v>
      </c>
      <c r="AL138" s="834"/>
      <c r="AM138" s="835"/>
      <c r="AN138" s="907"/>
      <c r="AO138" s="907"/>
      <c r="AP138" s="907"/>
      <c r="AQ138" s="907"/>
      <c r="AR138" s="409"/>
      <c r="AS138" s="409"/>
      <c r="AT138" s="409"/>
    </row>
    <row r="139" spans="1:46" ht="15.75" customHeight="1">
      <c r="A139" s="407"/>
      <c r="B139" s="407"/>
      <c r="C139" s="907"/>
      <c r="D139" s="907"/>
      <c r="E139" s="907"/>
      <c r="F139" s="907"/>
      <c r="G139" s="962" t="s">
        <v>68</v>
      </c>
      <c r="H139" s="962" t="s">
        <v>380</v>
      </c>
      <c r="I139" s="962" t="s">
        <v>381</v>
      </c>
      <c r="J139" s="907"/>
      <c r="K139" s="907"/>
      <c r="L139" s="907"/>
      <c r="M139" s="907"/>
      <c r="N139" s="409"/>
      <c r="AD139" s="413"/>
      <c r="AF139" s="414"/>
      <c r="AG139" s="907"/>
      <c r="AH139" s="907"/>
      <c r="AI139" s="907"/>
      <c r="AJ139" s="907"/>
      <c r="AK139" s="962" t="s">
        <v>68</v>
      </c>
      <c r="AL139" s="962" t="s">
        <v>380</v>
      </c>
      <c r="AM139" s="962" t="s">
        <v>381</v>
      </c>
      <c r="AN139" s="907"/>
      <c r="AO139" s="907"/>
      <c r="AP139" s="907"/>
      <c r="AQ139" s="907"/>
      <c r="AR139" s="409"/>
      <c r="AS139" s="409"/>
      <c r="AT139" s="409"/>
    </row>
    <row r="140" spans="1:46" ht="15.75" customHeight="1">
      <c r="A140" s="407"/>
      <c r="B140" s="407"/>
      <c r="C140" s="907"/>
      <c r="D140" s="907"/>
      <c r="E140" s="907"/>
      <c r="F140" s="907"/>
      <c r="G140" s="907"/>
      <c r="H140" s="907"/>
      <c r="I140" s="907"/>
      <c r="J140" s="907"/>
      <c r="K140" s="907"/>
      <c r="L140" s="907"/>
      <c r="M140" s="907"/>
      <c r="N140" s="409"/>
      <c r="AD140" s="413"/>
      <c r="AF140" s="414"/>
      <c r="AG140" s="907"/>
      <c r="AH140" s="907"/>
      <c r="AI140" s="907"/>
      <c r="AJ140" s="907"/>
      <c r="AK140" s="907"/>
      <c r="AL140" s="907"/>
      <c r="AM140" s="907"/>
      <c r="AN140" s="907"/>
      <c r="AO140" s="907"/>
      <c r="AP140" s="907"/>
      <c r="AQ140" s="907"/>
      <c r="AR140" s="409"/>
      <c r="AS140" s="409"/>
      <c r="AT140" s="409"/>
    </row>
    <row r="141" spans="1:46" ht="15.75" customHeight="1">
      <c r="A141" s="407"/>
      <c r="B141" s="407"/>
      <c r="C141" s="907"/>
      <c r="D141" s="907"/>
      <c r="E141" s="907"/>
      <c r="F141" s="907"/>
      <c r="G141" s="907"/>
      <c r="H141" s="907"/>
      <c r="I141" s="907"/>
      <c r="J141" s="907"/>
      <c r="K141" s="907"/>
      <c r="L141" s="907"/>
      <c r="M141" s="907"/>
      <c r="N141" s="409"/>
      <c r="AD141" s="413"/>
      <c r="AF141" s="414"/>
      <c r="AG141" s="907"/>
      <c r="AH141" s="907"/>
      <c r="AI141" s="907"/>
      <c r="AJ141" s="907"/>
      <c r="AK141" s="907"/>
      <c r="AL141" s="907"/>
      <c r="AM141" s="907"/>
      <c r="AN141" s="907"/>
      <c r="AO141" s="907"/>
      <c r="AP141" s="907"/>
      <c r="AQ141" s="907"/>
      <c r="AR141" s="409"/>
      <c r="AS141" s="409"/>
      <c r="AT141" s="409"/>
    </row>
    <row r="142" spans="1:46" ht="3.75" customHeight="1">
      <c r="A142" s="407"/>
      <c r="B142" s="407"/>
      <c r="C142" s="963"/>
      <c r="D142" s="963"/>
      <c r="E142" s="963"/>
      <c r="F142" s="963"/>
      <c r="G142" s="963"/>
      <c r="H142" s="963"/>
      <c r="I142" s="963"/>
      <c r="J142" s="963"/>
      <c r="K142" s="963"/>
      <c r="L142" s="963"/>
      <c r="M142" s="963"/>
      <c r="N142" s="409"/>
      <c r="AD142" s="413"/>
      <c r="AF142" s="414"/>
      <c r="AG142" s="963"/>
      <c r="AH142" s="963"/>
      <c r="AI142" s="963"/>
      <c r="AJ142" s="963"/>
      <c r="AK142" s="963"/>
      <c r="AL142" s="963"/>
      <c r="AM142" s="963"/>
      <c r="AN142" s="963"/>
      <c r="AO142" s="963"/>
      <c r="AP142" s="963"/>
      <c r="AQ142" s="963"/>
      <c r="AR142" s="409"/>
      <c r="AS142" s="409"/>
      <c r="AT142" s="409"/>
    </row>
    <row r="143" spans="1:46" ht="15.75" customHeight="1">
      <c r="A143" s="407" t="s">
        <v>30</v>
      </c>
      <c r="B143" s="407" t="s">
        <v>362</v>
      </c>
      <c r="C143" s="423" t="s">
        <v>180</v>
      </c>
      <c r="D143" s="417">
        <v>6</v>
      </c>
      <c r="E143" s="287">
        <f t="shared" ref="E143:E149" si="85">D143*30</f>
        <v>180</v>
      </c>
      <c r="F143" s="287">
        <f t="shared" ref="F143:F149" si="86">G143+H143+I143</f>
        <v>0</v>
      </c>
      <c r="G143" s="287"/>
      <c r="H143" s="287"/>
      <c r="I143" s="287"/>
      <c r="J143" s="287">
        <f t="shared" ref="J143:J149" si="87">E143-F143</f>
        <v>180</v>
      </c>
      <c r="K143" s="418">
        <f t="shared" ref="K143:K149" si="88">F143/13</f>
        <v>0</v>
      </c>
      <c r="L143" s="287" t="s">
        <v>373</v>
      </c>
      <c r="M143" s="418">
        <f t="shared" ref="M143:M149" si="89">F143/E143*100</f>
        <v>0</v>
      </c>
      <c r="N143" s="409" t="s">
        <v>370</v>
      </c>
      <c r="AD143" s="413" t="s">
        <v>371</v>
      </c>
      <c r="AF143" s="419">
        <v>17</v>
      </c>
      <c r="AG143" s="433" t="s">
        <v>180</v>
      </c>
      <c r="AH143" s="417">
        <v>6</v>
      </c>
      <c r="AI143" s="287">
        <f t="shared" ref="AI143:AI149" si="90">AH143*30</f>
        <v>180</v>
      </c>
      <c r="AJ143" s="287">
        <f t="shared" ref="AJ143:AJ149" si="91">AK143+AL143+AM143</f>
        <v>0</v>
      </c>
      <c r="AK143" s="287"/>
      <c r="AL143" s="287"/>
      <c r="AM143" s="287"/>
      <c r="AN143" s="287">
        <f t="shared" ref="AN143:AN149" si="92">AI143-AJ143</f>
        <v>180</v>
      </c>
      <c r="AO143" s="418">
        <f t="shared" ref="AO143:AO149" si="93">AJ143/13</f>
        <v>0</v>
      </c>
      <c r="AP143" s="287" t="s">
        <v>373</v>
      </c>
      <c r="AQ143" s="418">
        <f t="shared" ref="AQ143:AQ149" si="94">AJ143/AI143*100</f>
        <v>0</v>
      </c>
      <c r="AR143" s="409" t="s">
        <v>370</v>
      </c>
      <c r="AS143" s="409"/>
      <c r="AT143" s="409"/>
    </row>
    <row r="144" spans="1:46" ht="15.75" customHeight="1">
      <c r="A144" s="407" t="s">
        <v>30</v>
      </c>
      <c r="B144" s="407" t="s">
        <v>362</v>
      </c>
      <c r="C144" s="416" t="s">
        <v>185</v>
      </c>
      <c r="D144" s="418">
        <v>3</v>
      </c>
      <c r="E144" s="287">
        <f t="shared" si="85"/>
        <v>90</v>
      </c>
      <c r="F144" s="287">
        <f t="shared" si="86"/>
        <v>0</v>
      </c>
      <c r="G144" s="287"/>
      <c r="H144" s="287"/>
      <c r="I144" s="287"/>
      <c r="J144" s="287">
        <f t="shared" si="87"/>
        <v>90</v>
      </c>
      <c r="K144" s="418">
        <f t="shared" si="88"/>
        <v>0</v>
      </c>
      <c r="L144" s="287"/>
      <c r="M144" s="418">
        <f t="shared" si="89"/>
        <v>0</v>
      </c>
      <c r="N144" s="409" t="s">
        <v>370</v>
      </c>
      <c r="AD144" s="413"/>
      <c r="AF144" s="419" t="s">
        <v>421</v>
      </c>
      <c r="AG144" s="420" t="s">
        <v>185</v>
      </c>
      <c r="AH144" s="418">
        <v>3</v>
      </c>
      <c r="AI144" s="287">
        <f t="shared" si="90"/>
        <v>90</v>
      </c>
      <c r="AJ144" s="287">
        <f t="shared" si="91"/>
        <v>0</v>
      </c>
      <c r="AK144" s="287"/>
      <c r="AL144" s="287"/>
      <c r="AM144" s="287"/>
      <c r="AN144" s="287">
        <f t="shared" si="92"/>
        <v>90</v>
      </c>
      <c r="AO144" s="418">
        <f t="shared" si="93"/>
        <v>0</v>
      </c>
      <c r="AP144" s="287"/>
      <c r="AQ144" s="418">
        <f t="shared" si="94"/>
        <v>0</v>
      </c>
      <c r="AR144" s="409" t="s">
        <v>370</v>
      </c>
      <c r="AS144" s="409"/>
      <c r="AT144" s="409"/>
    </row>
    <row r="145" spans="1:46" ht="15.75" customHeight="1">
      <c r="A145" s="407" t="s">
        <v>30</v>
      </c>
      <c r="B145" s="407" t="s">
        <v>362</v>
      </c>
      <c r="C145" s="416" t="s">
        <v>436</v>
      </c>
      <c r="D145" s="418">
        <v>3</v>
      </c>
      <c r="E145" s="287">
        <f t="shared" si="85"/>
        <v>90</v>
      </c>
      <c r="F145" s="287">
        <f t="shared" si="86"/>
        <v>0</v>
      </c>
      <c r="G145" s="287"/>
      <c r="H145" s="287"/>
      <c r="I145" s="287"/>
      <c r="J145" s="287">
        <f t="shared" si="87"/>
        <v>90</v>
      </c>
      <c r="K145" s="418">
        <f t="shared" si="88"/>
        <v>0</v>
      </c>
      <c r="L145" s="287"/>
      <c r="M145" s="418">
        <f t="shared" si="89"/>
        <v>0</v>
      </c>
      <c r="N145" s="409" t="s">
        <v>370</v>
      </c>
      <c r="AD145" s="413"/>
      <c r="AF145" s="419"/>
      <c r="AG145" s="420" t="s">
        <v>436</v>
      </c>
      <c r="AH145" s="418">
        <v>3</v>
      </c>
      <c r="AI145" s="287">
        <f t="shared" si="90"/>
        <v>90</v>
      </c>
      <c r="AJ145" s="287">
        <f t="shared" si="91"/>
        <v>0</v>
      </c>
      <c r="AK145" s="287"/>
      <c r="AL145" s="287"/>
      <c r="AM145" s="287"/>
      <c r="AN145" s="287">
        <f t="shared" si="92"/>
        <v>90</v>
      </c>
      <c r="AO145" s="418">
        <f t="shared" si="93"/>
        <v>0</v>
      </c>
      <c r="AP145" s="287"/>
      <c r="AQ145" s="418">
        <f t="shared" si="94"/>
        <v>0</v>
      </c>
      <c r="AR145" s="409" t="s">
        <v>370</v>
      </c>
      <c r="AS145" s="409"/>
      <c r="AT145" s="409"/>
    </row>
    <row r="146" spans="1:46" ht="15.75" customHeight="1">
      <c r="A146" s="407" t="s">
        <v>361</v>
      </c>
      <c r="B146" s="407" t="s">
        <v>395</v>
      </c>
      <c r="C146" s="416" t="s">
        <v>437</v>
      </c>
      <c r="D146" s="418">
        <v>3</v>
      </c>
      <c r="E146" s="287">
        <f t="shared" si="85"/>
        <v>90</v>
      </c>
      <c r="F146" s="287">
        <f t="shared" si="86"/>
        <v>39</v>
      </c>
      <c r="G146" s="287"/>
      <c r="H146" s="287"/>
      <c r="I146" s="287">
        <v>39</v>
      </c>
      <c r="J146" s="287">
        <f t="shared" si="87"/>
        <v>51</v>
      </c>
      <c r="K146" s="418">
        <f t="shared" si="88"/>
        <v>3</v>
      </c>
      <c r="L146" s="287" t="s">
        <v>373</v>
      </c>
      <c r="M146" s="418">
        <f t="shared" si="89"/>
        <v>43.333333333333336</v>
      </c>
      <c r="N146" s="409" t="s">
        <v>363</v>
      </c>
      <c r="AD146" s="413" t="s">
        <v>364</v>
      </c>
      <c r="AF146" s="431">
        <v>13</v>
      </c>
      <c r="AG146" s="444" t="s">
        <v>438</v>
      </c>
      <c r="AH146" s="418">
        <v>3</v>
      </c>
      <c r="AI146" s="287">
        <f t="shared" si="90"/>
        <v>90</v>
      </c>
      <c r="AJ146" s="287">
        <f t="shared" si="91"/>
        <v>39</v>
      </c>
      <c r="AK146" s="287"/>
      <c r="AL146" s="287"/>
      <c r="AM146" s="287">
        <v>39</v>
      </c>
      <c r="AN146" s="287">
        <f t="shared" si="92"/>
        <v>51</v>
      </c>
      <c r="AO146" s="418">
        <f t="shared" si="93"/>
        <v>3</v>
      </c>
      <c r="AP146" s="287" t="s">
        <v>373</v>
      </c>
      <c r="AQ146" s="418">
        <f t="shared" si="94"/>
        <v>43.333333333333336</v>
      </c>
      <c r="AR146" s="409" t="s">
        <v>363</v>
      </c>
      <c r="AS146" s="409"/>
      <c r="AT146" s="409"/>
    </row>
    <row r="147" spans="1:46" ht="15.75" customHeight="1">
      <c r="A147" s="407" t="s">
        <v>30</v>
      </c>
      <c r="B147" s="407" t="s">
        <v>362</v>
      </c>
      <c r="C147" s="416" t="s">
        <v>439</v>
      </c>
      <c r="D147" s="418">
        <v>4</v>
      </c>
      <c r="E147" s="287">
        <f t="shared" si="85"/>
        <v>120</v>
      </c>
      <c r="F147" s="287">
        <f t="shared" si="86"/>
        <v>52</v>
      </c>
      <c r="G147" s="287">
        <v>26</v>
      </c>
      <c r="H147" s="287"/>
      <c r="I147" s="287">
        <v>26</v>
      </c>
      <c r="J147" s="287">
        <f t="shared" si="87"/>
        <v>68</v>
      </c>
      <c r="K147" s="418">
        <f t="shared" si="88"/>
        <v>4</v>
      </c>
      <c r="L147" s="287" t="s">
        <v>367</v>
      </c>
      <c r="M147" s="418">
        <f t="shared" si="89"/>
        <v>43.333333333333336</v>
      </c>
      <c r="N147" s="409" t="s">
        <v>370</v>
      </c>
      <c r="AD147" s="413" t="s">
        <v>371</v>
      </c>
      <c r="AF147" s="419">
        <v>4.5999999999999996</v>
      </c>
      <c r="AG147" s="420" t="s">
        <v>439</v>
      </c>
      <c r="AH147" s="418">
        <v>5</v>
      </c>
      <c r="AI147" s="287">
        <f t="shared" si="90"/>
        <v>150</v>
      </c>
      <c r="AJ147" s="287">
        <f t="shared" si="91"/>
        <v>52</v>
      </c>
      <c r="AK147" s="287">
        <v>26</v>
      </c>
      <c r="AL147" s="287"/>
      <c r="AM147" s="287">
        <v>26</v>
      </c>
      <c r="AN147" s="287">
        <f t="shared" si="92"/>
        <v>98</v>
      </c>
      <c r="AO147" s="418">
        <f t="shared" si="93"/>
        <v>4</v>
      </c>
      <c r="AP147" s="287" t="s">
        <v>367</v>
      </c>
      <c r="AQ147" s="418">
        <f t="shared" si="94"/>
        <v>34.666666666666671</v>
      </c>
      <c r="AR147" s="409" t="s">
        <v>370</v>
      </c>
      <c r="AS147" s="409"/>
      <c r="AT147" s="409"/>
    </row>
    <row r="148" spans="1:46" ht="26.25" customHeight="1">
      <c r="A148" s="407" t="s">
        <v>30</v>
      </c>
      <c r="B148" s="407" t="s">
        <v>395</v>
      </c>
      <c r="C148" s="416" t="s">
        <v>440</v>
      </c>
      <c r="D148" s="418">
        <v>5</v>
      </c>
      <c r="E148" s="287">
        <f t="shared" si="85"/>
        <v>150</v>
      </c>
      <c r="F148" s="287">
        <f t="shared" si="86"/>
        <v>52</v>
      </c>
      <c r="G148" s="287">
        <v>26</v>
      </c>
      <c r="H148" s="287"/>
      <c r="I148" s="287">
        <v>26</v>
      </c>
      <c r="J148" s="287">
        <f t="shared" si="87"/>
        <v>98</v>
      </c>
      <c r="K148" s="418">
        <f t="shared" si="88"/>
        <v>4</v>
      </c>
      <c r="L148" s="287" t="s">
        <v>367</v>
      </c>
      <c r="M148" s="418">
        <f t="shared" si="89"/>
        <v>34.666666666666671</v>
      </c>
      <c r="N148" s="409" t="s">
        <v>370</v>
      </c>
      <c r="AD148" s="413" t="s">
        <v>371</v>
      </c>
      <c r="AF148" s="431"/>
      <c r="AG148" s="416" t="s">
        <v>441</v>
      </c>
      <c r="AH148" s="418">
        <v>5</v>
      </c>
      <c r="AI148" s="287">
        <f t="shared" si="90"/>
        <v>150</v>
      </c>
      <c r="AJ148" s="287">
        <f t="shared" si="91"/>
        <v>52</v>
      </c>
      <c r="AK148" s="287">
        <v>26</v>
      </c>
      <c r="AL148" s="287"/>
      <c r="AM148" s="287">
        <v>26</v>
      </c>
      <c r="AN148" s="287">
        <f t="shared" si="92"/>
        <v>98</v>
      </c>
      <c r="AO148" s="418">
        <f t="shared" si="93"/>
        <v>4</v>
      </c>
      <c r="AP148" s="287" t="s">
        <v>367</v>
      </c>
      <c r="AQ148" s="418">
        <f t="shared" si="94"/>
        <v>34.666666666666671</v>
      </c>
      <c r="AR148" s="409" t="s">
        <v>370</v>
      </c>
      <c r="AS148" s="409"/>
      <c r="AT148" s="409"/>
    </row>
    <row r="149" spans="1:46" ht="17.25" customHeight="1">
      <c r="A149" s="407" t="s">
        <v>30</v>
      </c>
      <c r="B149" s="407" t="s">
        <v>395</v>
      </c>
      <c r="C149" s="416" t="s">
        <v>442</v>
      </c>
      <c r="D149" s="418">
        <v>5</v>
      </c>
      <c r="E149" s="287">
        <f t="shared" si="85"/>
        <v>150</v>
      </c>
      <c r="F149" s="287">
        <f t="shared" si="86"/>
        <v>52</v>
      </c>
      <c r="G149" s="287">
        <v>26</v>
      </c>
      <c r="H149" s="287"/>
      <c r="I149" s="287">
        <v>26</v>
      </c>
      <c r="J149" s="287">
        <f t="shared" si="87"/>
        <v>98</v>
      </c>
      <c r="K149" s="418">
        <f t="shared" si="88"/>
        <v>4</v>
      </c>
      <c r="L149" s="287" t="s">
        <v>367</v>
      </c>
      <c r="M149" s="418">
        <f t="shared" si="89"/>
        <v>34.666666666666671</v>
      </c>
      <c r="N149" s="409" t="s">
        <v>370</v>
      </c>
      <c r="AD149" s="413" t="s">
        <v>371</v>
      </c>
      <c r="AF149" s="419"/>
      <c r="AG149" s="416" t="s">
        <v>442</v>
      </c>
      <c r="AH149" s="418">
        <v>5</v>
      </c>
      <c r="AI149" s="287">
        <f t="shared" si="90"/>
        <v>150</v>
      </c>
      <c r="AJ149" s="287">
        <f t="shared" si="91"/>
        <v>52</v>
      </c>
      <c r="AK149" s="287">
        <v>26</v>
      </c>
      <c r="AL149" s="287"/>
      <c r="AM149" s="287">
        <v>26</v>
      </c>
      <c r="AN149" s="287">
        <f t="shared" si="92"/>
        <v>98</v>
      </c>
      <c r="AO149" s="418">
        <f t="shared" si="93"/>
        <v>4</v>
      </c>
      <c r="AP149" s="287" t="s">
        <v>367</v>
      </c>
      <c r="AQ149" s="418">
        <f t="shared" si="94"/>
        <v>34.666666666666671</v>
      </c>
      <c r="AR149" s="409" t="s">
        <v>370</v>
      </c>
      <c r="AS149" s="409"/>
      <c r="AT149" s="409"/>
    </row>
    <row r="150" spans="1:46" ht="15.75" customHeight="1">
      <c r="A150" s="407"/>
      <c r="B150" s="407"/>
      <c r="C150" s="423" t="s">
        <v>52</v>
      </c>
      <c r="D150" s="424">
        <f t="shared" ref="D150:M150" si="95">SUM(D143:D149)</f>
        <v>29</v>
      </c>
      <c r="E150" s="425">
        <f t="shared" si="95"/>
        <v>870</v>
      </c>
      <c r="F150" s="425">
        <f t="shared" si="95"/>
        <v>195</v>
      </c>
      <c r="G150" s="425">
        <f t="shared" si="95"/>
        <v>78</v>
      </c>
      <c r="H150" s="425">
        <f t="shared" si="95"/>
        <v>0</v>
      </c>
      <c r="I150" s="425">
        <f t="shared" si="95"/>
        <v>117</v>
      </c>
      <c r="J150" s="425">
        <f t="shared" si="95"/>
        <v>675</v>
      </c>
      <c r="K150" s="425">
        <f t="shared" si="95"/>
        <v>15</v>
      </c>
      <c r="L150" s="425">
        <f t="shared" si="95"/>
        <v>0</v>
      </c>
      <c r="M150" s="425">
        <f t="shared" si="95"/>
        <v>156</v>
      </c>
      <c r="N150" s="409"/>
      <c r="AF150" s="414"/>
      <c r="AG150" s="423" t="s">
        <v>52</v>
      </c>
      <c r="AH150" s="424">
        <f t="shared" ref="AH150:AQ150" si="96">SUM(AH143:AH149)</f>
        <v>30</v>
      </c>
      <c r="AI150" s="425">
        <f t="shared" si="96"/>
        <v>900</v>
      </c>
      <c r="AJ150" s="425">
        <f t="shared" si="96"/>
        <v>195</v>
      </c>
      <c r="AK150" s="425">
        <f t="shared" si="96"/>
        <v>78</v>
      </c>
      <c r="AL150" s="425">
        <f t="shared" si="96"/>
        <v>0</v>
      </c>
      <c r="AM150" s="425">
        <f t="shared" si="96"/>
        <v>117</v>
      </c>
      <c r="AN150" s="425">
        <f t="shared" si="96"/>
        <v>705</v>
      </c>
      <c r="AO150" s="425">
        <f t="shared" si="96"/>
        <v>15</v>
      </c>
      <c r="AP150" s="425">
        <f t="shared" si="96"/>
        <v>0</v>
      </c>
      <c r="AQ150" s="425">
        <f t="shared" si="96"/>
        <v>147.33333333333334</v>
      </c>
      <c r="AR150" s="409"/>
      <c r="AS150" s="409"/>
      <c r="AT150" s="409"/>
    </row>
    <row r="151" spans="1:46" ht="15.75" customHeight="1">
      <c r="A151" s="407"/>
      <c r="B151" s="407"/>
      <c r="C151" s="426" t="s">
        <v>377</v>
      </c>
      <c r="D151" s="429">
        <f>30-D150</f>
        <v>1</v>
      </c>
      <c r="E151" s="409"/>
      <c r="F151" s="409"/>
      <c r="G151" s="409"/>
      <c r="H151" s="409"/>
      <c r="I151" s="409"/>
      <c r="J151" s="409"/>
      <c r="K151" s="409"/>
      <c r="L151" s="409"/>
      <c r="M151" s="409"/>
      <c r="N151" s="409"/>
      <c r="AF151" s="414"/>
      <c r="AN151" s="409"/>
      <c r="AO151" s="409"/>
      <c r="AP151" s="409"/>
      <c r="AQ151" s="409"/>
      <c r="AR151" s="409"/>
      <c r="AS151" s="409"/>
      <c r="AT151" s="409"/>
    </row>
    <row r="152" spans="1:46" ht="15.75" customHeight="1">
      <c r="A152" s="407"/>
      <c r="B152" s="407"/>
      <c r="C152" s="415"/>
      <c r="D152" s="409"/>
      <c r="E152" s="409"/>
      <c r="F152" s="409"/>
      <c r="G152" s="409"/>
      <c r="H152" s="409"/>
      <c r="I152" s="409"/>
      <c r="J152" s="409"/>
      <c r="K152" s="409"/>
      <c r="L152" s="409"/>
      <c r="M152" s="409"/>
      <c r="N152" s="409"/>
      <c r="AF152" s="414"/>
      <c r="AN152" s="409"/>
      <c r="AO152" s="409"/>
      <c r="AP152" s="409"/>
      <c r="AQ152" s="409"/>
      <c r="AR152" s="409"/>
      <c r="AS152" s="409"/>
      <c r="AT152" s="409"/>
    </row>
    <row r="153" spans="1:46" ht="15.75" customHeight="1">
      <c r="A153" s="407"/>
      <c r="B153" s="407"/>
      <c r="C153" s="415" t="s">
        <v>52</v>
      </c>
      <c r="D153" s="445">
        <f t="shared" ref="D153:E153" si="97">D154+D155</f>
        <v>239</v>
      </c>
      <c r="E153" s="445">
        <f t="shared" si="97"/>
        <v>7170</v>
      </c>
      <c r="F153" s="446">
        <f>E153/$E$153*100</f>
        <v>100</v>
      </c>
      <c r="G153" s="447"/>
      <c r="H153" s="448"/>
      <c r="I153" s="448"/>
      <c r="J153" s="448"/>
      <c r="K153" s="448"/>
      <c r="L153" s="409" t="s">
        <v>363</v>
      </c>
      <c r="M153" s="409">
        <f t="shared" ref="M153:M157" ca="1" si="98">SUMIF($N$4:$N$150,L153,$D$4:$D$149)</f>
        <v>78.5</v>
      </c>
      <c r="N153" s="409"/>
      <c r="O153" s="449">
        <f t="shared" ref="O153:O157" ca="1" si="99">M153/$M$158</f>
        <v>0.32845188284518828</v>
      </c>
      <c r="AF153" s="414"/>
      <c r="AG153" s="450"/>
      <c r="AN153" s="409"/>
      <c r="AO153" s="409"/>
      <c r="AP153" s="409"/>
      <c r="AQ153" s="409"/>
      <c r="AR153" s="409"/>
      <c r="AS153" s="409"/>
      <c r="AT153" s="409"/>
    </row>
    <row r="154" spans="1:46" ht="15.75" customHeight="1">
      <c r="A154" s="407"/>
      <c r="B154" s="407" t="s">
        <v>362</v>
      </c>
      <c r="C154" s="415" t="s">
        <v>443</v>
      </c>
      <c r="D154" s="446">
        <f t="shared" ref="D154:D155" si="100">SUMIF(B$11:B$149,B154,D$11:D$149)</f>
        <v>179.5</v>
      </c>
      <c r="E154" s="407">
        <f t="shared" ref="E154:E155" si="101">D154*30</f>
        <v>5385</v>
      </c>
      <c r="F154" s="446">
        <f t="shared" ref="F154:F155" si="102">E154/E$153*100</f>
        <v>75.104602510460253</v>
      </c>
      <c r="G154" s="407"/>
      <c r="H154" s="409"/>
      <c r="I154" s="451"/>
      <c r="J154" s="451"/>
      <c r="K154" s="451"/>
      <c r="L154" s="409" t="s">
        <v>370</v>
      </c>
      <c r="M154" s="409">
        <f t="shared" ca="1" si="98"/>
        <v>120</v>
      </c>
      <c r="N154" s="409"/>
      <c r="O154" s="449">
        <f t="shared" ca="1" si="99"/>
        <v>0.502092050209205</v>
      </c>
      <c r="AF154" s="414"/>
      <c r="AN154" s="409"/>
      <c r="AO154" s="409"/>
      <c r="AP154" s="409"/>
      <c r="AQ154" s="409"/>
      <c r="AR154" s="409"/>
      <c r="AS154" s="409"/>
      <c r="AT154" s="409"/>
    </row>
    <row r="155" spans="1:46" ht="15.75" customHeight="1">
      <c r="A155" s="407"/>
      <c r="B155" s="407" t="s">
        <v>395</v>
      </c>
      <c r="C155" s="415" t="s">
        <v>249</v>
      </c>
      <c r="D155" s="446">
        <f t="shared" si="100"/>
        <v>59.5</v>
      </c>
      <c r="E155" s="407">
        <f t="shared" si="101"/>
        <v>1785</v>
      </c>
      <c r="F155" s="452">
        <f t="shared" si="102"/>
        <v>24.89539748953975</v>
      </c>
      <c r="G155" s="407"/>
      <c r="H155" s="409"/>
      <c r="I155" s="409"/>
      <c r="J155" s="409"/>
      <c r="K155" s="451"/>
      <c r="L155" s="409" t="s">
        <v>392</v>
      </c>
      <c r="M155" s="409">
        <f t="shared" ca="1" si="98"/>
        <v>16.5</v>
      </c>
      <c r="N155" s="409"/>
      <c r="O155" s="449">
        <f t="shared" ca="1" si="99"/>
        <v>6.903765690376569E-2</v>
      </c>
      <c r="AF155" s="414"/>
      <c r="AN155" s="409"/>
      <c r="AO155" s="409"/>
      <c r="AP155" s="409"/>
      <c r="AQ155" s="409"/>
      <c r="AR155" s="409"/>
      <c r="AS155" s="409"/>
      <c r="AT155" s="409"/>
    </row>
    <row r="156" spans="1:46" ht="15.75" customHeight="1">
      <c r="A156" s="407"/>
      <c r="B156" s="407"/>
      <c r="C156" s="415"/>
      <c r="D156" s="407"/>
      <c r="E156" s="407"/>
      <c r="F156" s="407"/>
      <c r="G156" s="407"/>
      <c r="H156" s="409"/>
      <c r="I156" s="409"/>
      <c r="J156" s="409"/>
      <c r="K156" s="409"/>
      <c r="L156" s="409" t="s">
        <v>400</v>
      </c>
      <c r="M156" s="409">
        <f t="shared" ca="1" si="98"/>
        <v>9</v>
      </c>
      <c r="N156" s="409"/>
      <c r="O156" s="449">
        <f t="shared" ca="1" si="99"/>
        <v>3.7656903765690378E-2</v>
      </c>
      <c r="AF156" s="414"/>
      <c r="AN156" s="409"/>
      <c r="AO156" s="409"/>
      <c r="AP156" s="409"/>
      <c r="AQ156" s="409"/>
      <c r="AR156" s="409"/>
      <c r="AS156" s="409"/>
      <c r="AT156" s="409"/>
    </row>
    <row r="157" spans="1:46" ht="15.75" customHeight="1">
      <c r="A157" s="407"/>
      <c r="B157" s="407"/>
      <c r="C157" s="415" t="s">
        <v>444</v>
      </c>
      <c r="D157" s="453">
        <f t="shared" ref="D157:E157" si="103">D158+D159</f>
        <v>101.5</v>
      </c>
      <c r="E157" s="453">
        <f t="shared" si="103"/>
        <v>3045</v>
      </c>
      <c r="F157" s="446">
        <f>E157/$E$157*100</f>
        <v>100</v>
      </c>
      <c r="G157" s="407"/>
      <c r="H157" s="409"/>
      <c r="I157" s="409"/>
      <c r="J157" s="409"/>
      <c r="K157" s="409"/>
      <c r="L157" s="409" t="s">
        <v>390</v>
      </c>
      <c r="M157" s="409">
        <f t="shared" ca="1" si="98"/>
        <v>15</v>
      </c>
      <c r="N157" s="409"/>
      <c r="O157" s="449">
        <f t="shared" ca="1" si="99"/>
        <v>6.2761506276150625E-2</v>
      </c>
      <c r="AF157" s="414"/>
      <c r="AN157" s="409"/>
      <c r="AO157" s="409"/>
      <c r="AP157" s="409"/>
      <c r="AQ157" s="409"/>
      <c r="AR157" s="409"/>
      <c r="AS157" s="409"/>
      <c r="AT157" s="409"/>
    </row>
    <row r="158" spans="1:46" ht="15.75" customHeight="1">
      <c r="A158" s="407" t="s">
        <v>361</v>
      </c>
      <c r="B158" s="407" t="s">
        <v>362</v>
      </c>
      <c r="C158" s="415" t="s">
        <v>443</v>
      </c>
      <c r="D158" s="407">
        <f t="shared" ref="D158:D159" si="104">SUMIFS(D$11:D$149,A$11:A$149,A158,B$11:B$149,B158)</f>
        <v>82</v>
      </c>
      <c r="E158" s="407">
        <f t="shared" ref="E158:E159" si="105">D158*30</f>
        <v>2460</v>
      </c>
      <c r="F158" s="446">
        <f t="shared" ref="F158:F159" si="106">E158/E$157*100</f>
        <v>80.78817733990148</v>
      </c>
      <c r="G158" s="407"/>
      <c r="H158" s="409"/>
      <c r="I158" s="409"/>
      <c r="J158" s="409"/>
      <c r="K158" s="409"/>
      <c r="L158" s="409"/>
      <c r="M158" s="409">
        <f ca="1">SUM(M153:M157)</f>
        <v>239</v>
      </c>
      <c r="N158" s="409"/>
      <c r="O158" s="449">
        <f ca="1">SUM(O153:O157)</f>
        <v>1</v>
      </c>
      <c r="AF158" s="414"/>
      <c r="AN158" s="409"/>
      <c r="AO158" s="409"/>
      <c r="AP158" s="409"/>
      <c r="AQ158" s="409"/>
      <c r="AR158" s="409"/>
      <c r="AS158" s="409"/>
      <c r="AT158" s="409"/>
    </row>
    <row r="159" spans="1:46" ht="15.75" customHeight="1">
      <c r="A159" s="407" t="s">
        <v>361</v>
      </c>
      <c r="B159" s="407" t="s">
        <v>395</v>
      </c>
      <c r="C159" s="415" t="s">
        <v>249</v>
      </c>
      <c r="D159" s="407">
        <f t="shared" si="104"/>
        <v>19.5</v>
      </c>
      <c r="E159" s="407">
        <f t="shared" si="105"/>
        <v>585</v>
      </c>
      <c r="F159" s="446">
        <f t="shared" si="106"/>
        <v>19.21182266009852</v>
      </c>
      <c r="G159" s="407"/>
      <c r="H159" s="409"/>
      <c r="I159" s="409"/>
      <c r="J159" s="409"/>
      <c r="K159" s="409"/>
      <c r="L159" s="409"/>
      <c r="M159" s="409"/>
      <c r="N159" s="409"/>
      <c r="AF159" s="414"/>
      <c r="AN159" s="409"/>
      <c r="AO159" s="409"/>
      <c r="AP159" s="409"/>
      <c r="AQ159" s="409"/>
      <c r="AR159" s="409"/>
      <c r="AS159" s="409"/>
      <c r="AT159" s="409"/>
    </row>
    <row r="160" spans="1:46" ht="15.75" customHeight="1">
      <c r="A160" s="407"/>
      <c r="B160" s="407"/>
      <c r="C160" s="415" t="s">
        <v>445</v>
      </c>
      <c r="D160" s="453">
        <f t="shared" ref="D160:E160" si="107">D161+D162</f>
        <v>137.5</v>
      </c>
      <c r="E160" s="453">
        <f t="shared" si="107"/>
        <v>4125</v>
      </c>
      <c r="F160" s="453">
        <f>E160/$E$160*100</f>
        <v>100</v>
      </c>
      <c r="G160" s="409"/>
      <c r="H160" s="409"/>
      <c r="I160" s="409"/>
      <c r="J160" s="409"/>
      <c r="K160" s="409"/>
      <c r="L160" s="409"/>
      <c r="M160" s="409"/>
      <c r="N160" s="409"/>
      <c r="AF160" s="414"/>
      <c r="AN160" s="409"/>
      <c r="AO160" s="409"/>
      <c r="AP160" s="409"/>
      <c r="AQ160" s="409"/>
      <c r="AR160" s="409"/>
      <c r="AS160" s="409"/>
      <c r="AT160" s="409"/>
    </row>
    <row r="161" spans="1:46" ht="15.75" customHeight="1">
      <c r="A161" s="407" t="s">
        <v>30</v>
      </c>
      <c r="B161" s="407" t="s">
        <v>362</v>
      </c>
      <c r="C161" s="415" t="s">
        <v>443</v>
      </c>
      <c r="D161" s="407">
        <f t="shared" ref="D161:D162" si="108">SUMIFS(D$11:D$149,A$11:A$149,A161,B$11:B$149,B161)</f>
        <v>97.5</v>
      </c>
      <c r="E161" s="407">
        <f t="shared" ref="E161:E162" si="109">D161*30</f>
        <v>2925</v>
      </c>
      <c r="F161" s="409">
        <f t="shared" ref="F161:F162" si="110">E161/E$160*100</f>
        <v>70.909090909090907</v>
      </c>
      <c r="G161" s="409"/>
      <c r="H161" s="409"/>
      <c r="I161" s="409"/>
      <c r="J161" s="409"/>
      <c r="K161" s="409"/>
      <c r="L161" s="409"/>
      <c r="M161" s="409"/>
      <c r="N161" s="409"/>
      <c r="AD161" s="27"/>
      <c r="AE161" s="27" t="s">
        <v>446</v>
      </c>
      <c r="AF161" s="454" t="s">
        <v>447</v>
      </c>
      <c r="AG161" s="27" t="s">
        <v>448</v>
      </c>
      <c r="AH161" s="27" t="s">
        <v>449</v>
      </c>
      <c r="AN161" s="409"/>
      <c r="AO161" s="409"/>
      <c r="AP161" s="409"/>
      <c r="AQ161" s="409"/>
      <c r="AR161" s="409"/>
      <c r="AS161" s="409"/>
      <c r="AT161" s="409"/>
    </row>
    <row r="162" spans="1:46" ht="15.75" customHeight="1">
      <c r="A162" s="407" t="s">
        <v>30</v>
      </c>
      <c r="B162" s="407" t="s">
        <v>395</v>
      </c>
      <c r="C162" s="415" t="s">
        <v>249</v>
      </c>
      <c r="D162" s="407">
        <f t="shared" si="108"/>
        <v>40</v>
      </c>
      <c r="E162" s="407">
        <f t="shared" si="109"/>
        <v>1200</v>
      </c>
      <c r="F162" s="451">
        <f t="shared" si="110"/>
        <v>29.09090909090909</v>
      </c>
      <c r="G162" s="409"/>
      <c r="H162" s="409"/>
      <c r="I162" s="409"/>
      <c r="J162" s="409"/>
      <c r="K162" s="409"/>
      <c r="L162" s="409"/>
      <c r="M162" s="409"/>
      <c r="N162" s="409"/>
      <c r="AD162" s="455" t="s">
        <v>450</v>
      </c>
      <c r="AE162" s="456">
        <f t="shared" ref="AE162:AE186" si="111">SUMIF(AD$11:AD$35,AD162,D$11:D$35)</f>
        <v>0</v>
      </c>
      <c r="AF162" s="457">
        <f t="shared" ref="AF162:AF186" si="112">SUMIF(AD$49:AD$74,AD162,D$49:D$74)</f>
        <v>0</v>
      </c>
      <c r="AG162" s="409">
        <f t="shared" ref="AG162:AG186" si="113">SUMIF(AD$88:AD$114,AD162,D$88:D$114)</f>
        <v>0</v>
      </c>
      <c r="AH162" s="409">
        <f t="shared" ref="AH162:AH178" si="114">SUMIF(AD$125:AD$152,AD162,D$125:D$152)</f>
        <v>0</v>
      </c>
      <c r="AN162" s="409"/>
      <c r="AO162" s="409"/>
      <c r="AP162" s="409"/>
      <c r="AQ162" s="409"/>
      <c r="AR162" s="409"/>
      <c r="AS162" s="409"/>
      <c r="AT162" s="409"/>
    </row>
    <row r="163" spans="1:46" ht="15.75" customHeight="1">
      <c r="A163" s="407"/>
      <c r="B163" s="407"/>
      <c r="C163" s="415"/>
      <c r="D163" s="409"/>
      <c r="E163" s="409"/>
      <c r="F163" s="409"/>
      <c r="G163" s="409"/>
      <c r="H163" s="409"/>
      <c r="I163" s="409"/>
      <c r="J163" s="409"/>
      <c r="K163" s="409"/>
      <c r="L163" s="409"/>
      <c r="M163" s="409"/>
      <c r="N163" s="409"/>
      <c r="AD163" s="455" t="s">
        <v>451</v>
      </c>
      <c r="AE163" s="456">
        <f t="shared" si="111"/>
        <v>0</v>
      </c>
      <c r="AF163" s="457">
        <f t="shared" si="112"/>
        <v>0</v>
      </c>
      <c r="AG163" s="409">
        <f t="shared" si="113"/>
        <v>0</v>
      </c>
      <c r="AH163" s="409">
        <f t="shared" si="114"/>
        <v>0</v>
      </c>
      <c r="AJ163" s="413"/>
      <c r="AN163" s="413"/>
      <c r="AO163" s="413"/>
      <c r="AP163" s="409"/>
      <c r="AQ163" s="409"/>
      <c r="AR163" s="409"/>
      <c r="AS163" s="409"/>
      <c r="AT163" s="409"/>
    </row>
    <row r="164" spans="1:46" ht="15.75" customHeight="1">
      <c r="A164" s="407"/>
      <c r="B164" s="407"/>
      <c r="C164" s="415"/>
      <c r="D164" s="409"/>
      <c r="E164" s="409"/>
      <c r="F164" s="409"/>
      <c r="G164" s="409"/>
      <c r="H164" s="409"/>
      <c r="I164" s="409"/>
      <c r="J164" s="409"/>
      <c r="K164" s="409"/>
      <c r="L164" s="409"/>
      <c r="M164" s="409"/>
      <c r="N164" s="409"/>
      <c r="AD164" s="455" t="s">
        <v>452</v>
      </c>
      <c r="AE164" s="456">
        <f t="shared" si="111"/>
        <v>0</v>
      </c>
      <c r="AF164" s="457">
        <f t="shared" si="112"/>
        <v>0</v>
      </c>
      <c r="AG164" s="409">
        <f t="shared" si="113"/>
        <v>0</v>
      </c>
      <c r="AH164" s="409">
        <f t="shared" si="114"/>
        <v>0</v>
      </c>
      <c r="AJ164" s="413"/>
      <c r="AN164" s="413"/>
      <c r="AO164" s="413"/>
      <c r="AP164" s="409"/>
      <c r="AQ164" s="409"/>
      <c r="AR164" s="409"/>
      <c r="AS164" s="409"/>
      <c r="AT164" s="409"/>
    </row>
    <row r="165" spans="1:46" ht="15.75" customHeight="1">
      <c r="A165" s="407"/>
      <c r="B165" s="407"/>
      <c r="C165" s="415"/>
      <c r="D165" s="409"/>
      <c r="E165" s="409"/>
      <c r="F165" s="409"/>
      <c r="G165" s="409"/>
      <c r="H165" s="409"/>
      <c r="I165" s="409"/>
      <c r="J165" s="409"/>
      <c r="K165" s="409"/>
      <c r="L165" s="409"/>
      <c r="M165" s="409"/>
      <c r="N165" s="409"/>
      <c r="AD165" s="455" t="s">
        <v>453</v>
      </c>
      <c r="AE165" s="456">
        <f t="shared" si="111"/>
        <v>0</v>
      </c>
      <c r="AF165" s="457">
        <f t="shared" si="112"/>
        <v>0</v>
      </c>
      <c r="AG165" s="409">
        <f t="shared" si="113"/>
        <v>0</v>
      </c>
      <c r="AH165" s="409">
        <f t="shared" si="114"/>
        <v>0</v>
      </c>
      <c r="AJ165" s="413"/>
      <c r="AN165" s="413"/>
      <c r="AO165" s="413"/>
      <c r="AP165" s="409"/>
      <c r="AQ165" s="409"/>
      <c r="AR165" s="409"/>
      <c r="AS165" s="409"/>
      <c r="AT165" s="409"/>
    </row>
    <row r="166" spans="1:46" ht="15.75" customHeight="1">
      <c r="A166" s="407"/>
      <c r="B166" s="407"/>
      <c r="C166" s="415"/>
      <c r="D166" s="409"/>
      <c r="E166" s="409"/>
      <c r="F166" s="409"/>
      <c r="G166" s="409"/>
      <c r="H166" s="409"/>
      <c r="I166" s="409"/>
      <c r="J166" s="409"/>
      <c r="K166" s="409"/>
      <c r="L166" s="409"/>
      <c r="M166" s="409"/>
      <c r="N166" s="409"/>
      <c r="AD166" s="455" t="s">
        <v>454</v>
      </c>
      <c r="AE166" s="456">
        <f t="shared" si="111"/>
        <v>0</v>
      </c>
      <c r="AF166" s="457">
        <f t="shared" si="112"/>
        <v>0</v>
      </c>
      <c r="AG166" s="409">
        <f t="shared" si="113"/>
        <v>0</v>
      </c>
      <c r="AH166" s="409">
        <f t="shared" si="114"/>
        <v>0</v>
      </c>
      <c r="AJ166" s="413"/>
      <c r="AN166" s="413"/>
      <c r="AO166" s="413"/>
      <c r="AP166" s="409"/>
      <c r="AQ166" s="409"/>
      <c r="AR166" s="409"/>
      <c r="AS166" s="409"/>
      <c r="AT166" s="409"/>
    </row>
    <row r="167" spans="1:46" ht="15.75" customHeight="1">
      <c r="A167" s="407"/>
      <c r="B167" s="407"/>
      <c r="C167" s="415"/>
      <c r="D167" s="409"/>
      <c r="E167" s="409"/>
      <c r="F167" s="409"/>
      <c r="G167" s="409"/>
      <c r="H167" s="409"/>
      <c r="I167" s="409"/>
      <c r="J167" s="409"/>
      <c r="K167" s="409"/>
      <c r="L167" s="409"/>
      <c r="M167" s="409"/>
      <c r="N167" s="409"/>
      <c r="AD167" s="455" t="s">
        <v>374</v>
      </c>
      <c r="AE167" s="456">
        <f t="shared" si="111"/>
        <v>5</v>
      </c>
      <c r="AF167" s="457">
        <f t="shared" si="112"/>
        <v>0</v>
      </c>
      <c r="AG167" s="409">
        <f t="shared" si="113"/>
        <v>0</v>
      </c>
      <c r="AH167" s="409">
        <f t="shared" si="114"/>
        <v>0</v>
      </c>
      <c r="AJ167" s="413"/>
      <c r="AN167" s="413"/>
      <c r="AO167" s="413"/>
      <c r="AP167" s="409"/>
      <c r="AQ167" s="409"/>
      <c r="AR167" s="409"/>
      <c r="AS167" s="409"/>
      <c r="AT167" s="409"/>
    </row>
    <row r="168" spans="1:46" ht="15.75" customHeight="1">
      <c r="A168" s="407"/>
      <c r="B168" s="407"/>
      <c r="C168" s="415"/>
      <c r="D168" s="409"/>
      <c r="E168" s="409"/>
      <c r="F168" s="409"/>
      <c r="G168" s="409"/>
      <c r="H168" s="409"/>
      <c r="I168" s="409"/>
      <c r="J168" s="409"/>
      <c r="K168" s="409"/>
      <c r="L168" s="409"/>
      <c r="M168" s="409"/>
      <c r="N168" s="409"/>
      <c r="AD168" s="455" t="s">
        <v>455</v>
      </c>
      <c r="AE168" s="456">
        <f t="shared" si="111"/>
        <v>0</v>
      </c>
      <c r="AF168" s="457">
        <f t="shared" si="112"/>
        <v>0</v>
      </c>
      <c r="AG168" s="409">
        <f t="shared" si="113"/>
        <v>0</v>
      </c>
      <c r="AH168" s="409">
        <f t="shared" si="114"/>
        <v>0</v>
      </c>
      <c r="AJ168" s="413"/>
      <c r="AN168" s="413"/>
      <c r="AO168" s="413"/>
      <c r="AP168" s="409"/>
      <c r="AQ168" s="409"/>
      <c r="AR168" s="409"/>
      <c r="AS168" s="409"/>
      <c r="AT168" s="409"/>
    </row>
    <row r="169" spans="1:46" ht="15.75" customHeight="1">
      <c r="A169" s="407"/>
      <c r="B169" s="407"/>
      <c r="C169" s="415"/>
      <c r="D169" s="409"/>
      <c r="E169" s="409"/>
      <c r="F169" s="409"/>
      <c r="G169" s="409"/>
      <c r="H169" s="409"/>
      <c r="I169" s="409"/>
      <c r="J169" s="409"/>
      <c r="K169" s="409"/>
      <c r="L169" s="409"/>
      <c r="M169" s="409"/>
      <c r="N169" s="409"/>
      <c r="AD169" s="455" t="s">
        <v>456</v>
      </c>
      <c r="AE169" s="456">
        <f t="shared" si="111"/>
        <v>0</v>
      </c>
      <c r="AF169" s="457">
        <f t="shared" si="112"/>
        <v>0</v>
      </c>
      <c r="AG169" s="409">
        <f t="shared" si="113"/>
        <v>0</v>
      </c>
      <c r="AH169" s="409">
        <f t="shared" si="114"/>
        <v>0</v>
      </c>
      <c r="AJ169" s="413"/>
      <c r="AN169" s="413"/>
      <c r="AO169" s="413"/>
      <c r="AP169" s="409"/>
      <c r="AQ169" s="409"/>
      <c r="AR169" s="409"/>
      <c r="AS169" s="409"/>
      <c r="AT169" s="409"/>
    </row>
    <row r="170" spans="1:46" ht="15.75" customHeight="1">
      <c r="A170" s="407"/>
      <c r="B170" s="407"/>
      <c r="C170" s="415"/>
      <c r="D170" s="409"/>
      <c r="E170" s="409"/>
      <c r="F170" s="409"/>
      <c r="G170" s="409"/>
      <c r="H170" s="409"/>
      <c r="I170" s="409"/>
      <c r="J170" s="409"/>
      <c r="K170" s="409"/>
      <c r="L170" s="409"/>
      <c r="M170" s="409"/>
      <c r="N170" s="409"/>
      <c r="AD170" s="455" t="s">
        <v>457</v>
      </c>
      <c r="AE170" s="456">
        <f t="shared" si="111"/>
        <v>0</v>
      </c>
      <c r="AF170" s="457">
        <f t="shared" si="112"/>
        <v>0</v>
      </c>
      <c r="AG170" s="409">
        <f t="shared" si="113"/>
        <v>0</v>
      </c>
      <c r="AH170" s="409">
        <f t="shared" si="114"/>
        <v>0</v>
      </c>
      <c r="AJ170" s="413"/>
      <c r="AN170" s="413"/>
      <c r="AO170" s="413"/>
      <c r="AP170" s="409"/>
      <c r="AQ170" s="409"/>
      <c r="AR170" s="409"/>
      <c r="AS170" s="409"/>
      <c r="AT170" s="409"/>
    </row>
    <row r="171" spans="1:46" ht="15.75" customHeight="1">
      <c r="A171" s="407"/>
      <c r="B171" s="407"/>
      <c r="C171" s="415"/>
      <c r="D171" s="409"/>
      <c r="E171" s="409"/>
      <c r="F171" s="409"/>
      <c r="G171" s="409"/>
      <c r="H171" s="409"/>
      <c r="I171" s="409"/>
      <c r="J171" s="409"/>
      <c r="K171" s="409"/>
      <c r="L171" s="409"/>
      <c r="M171" s="409"/>
      <c r="N171" s="409"/>
      <c r="AD171" s="455" t="s">
        <v>369</v>
      </c>
      <c r="AE171" s="456">
        <f t="shared" si="111"/>
        <v>12</v>
      </c>
      <c r="AF171" s="457">
        <f t="shared" si="112"/>
        <v>0</v>
      </c>
      <c r="AG171" s="409">
        <f t="shared" si="113"/>
        <v>0</v>
      </c>
      <c r="AH171" s="409">
        <f t="shared" si="114"/>
        <v>0</v>
      </c>
      <c r="AJ171" s="413"/>
      <c r="AN171" s="413"/>
      <c r="AO171" s="413"/>
      <c r="AP171" s="409"/>
      <c r="AQ171" s="409"/>
      <c r="AR171" s="409"/>
      <c r="AS171" s="409"/>
      <c r="AT171" s="409"/>
    </row>
    <row r="172" spans="1:46" ht="15.75" customHeight="1">
      <c r="A172" s="407"/>
      <c r="B172" s="407"/>
      <c r="C172" s="415"/>
      <c r="D172" s="409"/>
      <c r="E172" s="409"/>
      <c r="F172" s="409"/>
      <c r="G172" s="409"/>
      <c r="H172" s="409"/>
      <c r="I172" s="409"/>
      <c r="J172" s="409"/>
      <c r="K172" s="409"/>
      <c r="L172" s="409"/>
      <c r="M172" s="409"/>
      <c r="N172" s="409"/>
      <c r="AD172" s="455" t="s">
        <v>458</v>
      </c>
      <c r="AE172" s="456">
        <f t="shared" si="111"/>
        <v>0</v>
      </c>
      <c r="AF172" s="457">
        <f t="shared" si="112"/>
        <v>0</v>
      </c>
      <c r="AG172" s="409">
        <f t="shared" si="113"/>
        <v>0</v>
      </c>
      <c r="AH172" s="409">
        <f t="shared" si="114"/>
        <v>0</v>
      </c>
      <c r="AJ172" s="413"/>
      <c r="AN172" s="413"/>
      <c r="AO172" s="413"/>
      <c r="AP172" s="409"/>
      <c r="AQ172" s="409"/>
      <c r="AR172" s="409"/>
      <c r="AS172" s="409"/>
      <c r="AT172" s="409"/>
    </row>
    <row r="173" spans="1:46" ht="15.75" customHeight="1">
      <c r="A173" s="407"/>
      <c r="B173" s="407"/>
      <c r="C173" s="415"/>
      <c r="D173" s="409"/>
      <c r="E173" s="409"/>
      <c r="F173" s="409"/>
      <c r="G173" s="409"/>
      <c r="H173" s="409"/>
      <c r="I173" s="409"/>
      <c r="J173" s="409"/>
      <c r="K173" s="409"/>
      <c r="L173" s="409"/>
      <c r="M173" s="409"/>
      <c r="N173" s="409"/>
      <c r="AD173" s="455" t="s">
        <v>459</v>
      </c>
      <c r="AE173" s="456">
        <f t="shared" si="111"/>
        <v>0</v>
      </c>
      <c r="AF173" s="457">
        <f t="shared" si="112"/>
        <v>0</v>
      </c>
      <c r="AG173" s="409">
        <f t="shared" si="113"/>
        <v>0</v>
      </c>
      <c r="AH173" s="409">
        <f t="shared" si="114"/>
        <v>0</v>
      </c>
      <c r="AJ173" s="413"/>
      <c r="AN173" s="413"/>
      <c r="AO173" s="413"/>
      <c r="AP173" s="409"/>
      <c r="AQ173" s="409"/>
      <c r="AR173" s="409"/>
      <c r="AS173" s="409"/>
      <c r="AT173" s="409"/>
    </row>
    <row r="174" spans="1:46" ht="15.75" customHeight="1">
      <c r="A174" s="407"/>
      <c r="B174" s="407"/>
      <c r="C174" s="415"/>
      <c r="D174" s="409"/>
      <c r="E174" s="409"/>
      <c r="F174" s="409"/>
      <c r="G174" s="409"/>
      <c r="H174" s="409"/>
      <c r="I174" s="409"/>
      <c r="J174" s="409"/>
      <c r="K174" s="409"/>
      <c r="L174" s="409"/>
      <c r="M174" s="409"/>
      <c r="N174" s="409"/>
      <c r="AD174" s="455" t="s">
        <v>460</v>
      </c>
      <c r="AE174" s="456">
        <f t="shared" si="111"/>
        <v>0</v>
      </c>
      <c r="AF174" s="457">
        <f t="shared" si="112"/>
        <v>0</v>
      </c>
      <c r="AG174" s="409">
        <f t="shared" si="113"/>
        <v>0</v>
      </c>
      <c r="AH174" s="409">
        <f t="shared" si="114"/>
        <v>0</v>
      </c>
      <c r="AJ174" s="413"/>
      <c r="AN174" s="413"/>
      <c r="AO174" s="413"/>
      <c r="AP174" s="409"/>
      <c r="AQ174" s="409"/>
      <c r="AR174" s="409"/>
      <c r="AS174" s="409"/>
      <c r="AT174" s="409"/>
    </row>
    <row r="175" spans="1:46" ht="15.75" customHeight="1">
      <c r="A175" s="407"/>
      <c r="B175" s="407"/>
      <c r="C175" s="415"/>
      <c r="D175" s="409"/>
      <c r="E175" s="409"/>
      <c r="F175" s="409"/>
      <c r="G175" s="409"/>
      <c r="H175" s="409"/>
      <c r="I175" s="409"/>
      <c r="J175" s="409"/>
      <c r="K175" s="409"/>
      <c r="L175" s="409"/>
      <c r="M175" s="409"/>
      <c r="N175" s="409"/>
      <c r="AD175" s="455" t="s">
        <v>461</v>
      </c>
      <c r="AE175" s="456">
        <f t="shared" si="111"/>
        <v>0</v>
      </c>
      <c r="AF175" s="457">
        <f t="shared" si="112"/>
        <v>0</v>
      </c>
      <c r="AG175" s="409">
        <f t="shared" si="113"/>
        <v>0</v>
      </c>
      <c r="AH175" s="409">
        <f t="shared" si="114"/>
        <v>0</v>
      </c>
      <c r="AJ175" s="413"/>
      <c r="AN175" s="413"/>
      <c r="AO175" s="413"/>
      <c r="AP175" s="409"/>
      <c r="AQ175" s="409"/>
      <c r="AR175" s="409"/>
      <c r="AS175" s="409"/>
      <c r="AT175" s="409"/>
    </row>
    <row r="176" spans="1:46" ht="15.75" customHeight="1">
      <c r="A176" s="407"/>
      <c r="B176" s="407"/>
      <c r="C176" s="415"/>
      <c r="D176" s="409"/>
      <c r="E176" s="409"/>
      <c r="F176" s="409"/>
      <c r="G176" s="409"/>
      <c r="H176" s="409"/>
      <c r="I176" s="409"/>
      <c r="J176" s="409"/>
      <c r="K176" s="409"/>
      <c r="L176" s="409"/>
      <c r="M176" s="409"/>
      <c r="N176" s="409"/>
      <c r="AD176" s="455" t="s">
        <v>462</v>
      </c>
      <c r="AE176" s="456">
        <f t="shared" si="111"/>
        <v>0</v>
      </c>
      <c r="AF176" s="457">
        <f t="shared" si="112"/>
        <v>0</v>
      </c>
      <c r="AG176" s="409">
        <f t="shared" si="113"/>
        <v>0</v>
      </c>
      <c r="AH176" s="409">
        <f t="shared" si="114"/>
        <v>0</v>
      </c>
      <c r="AJ176" s="413"/>
      <c r="AN176" s="413"/>
      <c r="AO176" s="413"/>
      <c r="AP176" s="409"/>
      <c r="AQ176" s="409"/>
      <c r="AR176" s="409"/>
      <c r="AS176" s="409"/>
      <c r="AT176" s="409"/>
    </row>
    <row r="177" spans="1:46" ht="15.75" customHeight="1">
      <c r="A177" s="407"/>
      <c r="B177" s="407"/>
      <c r="C177" s="415"/>
      <c r="D177" s="409"/>
      <c r="E177" s="409"/>
      <c r="F177" s="409"/>
      <c r="G177" s="409"/>
      <c r="H177" s="409"/>
      <c r="I177" s="409"/>
      <c r="J177" s="409"/>
      <c r="K177" s="409"/>
      <c r="L177" s="409"/>
      <c r="M177" s="409"/>
      <c r="N177" s="409"/>
      <c r="AD177" s="455" t="s">
        <v>463</v>
      </c>
      <c r="AE177" s="456">
        <f t="shared" si="111"/>
        <v>0</v>
      </c>
      <c r="AF177" s="457">
        <f t="shared" si="112"/>
        <v>0</v>
      </c>
      <c r="AG177" s="409">
        <f t="shared" si="113"/>
        <v>0</v>
      </c>
      <c r="AH177" s="409">
        <f t="shared" si="114"/>
        <v>0</v>
      </c>
      <c r="AJ177" s="413"/>
      <c r="AN177" s="413"/>
      <c r="AO177" s="413"/>
      <c r="AP177" s="409"/>
      <c r="AQ177" s="409"/>
      <c r="AR177" s="409"/>
      <c r="AS177" s="409"/>
      <c r="AT177" s="409"/>
    </row>
    <row r="178" spans="1:46" ht="15.75" customHeight="1">
      <c r="A178" s="407"/>
      <c r="B178" s="407"/>
      <c r="C178" s="415"/>
      <c r="D178" s="409"/>
      <c r="E178" s="409"/>
      <c r="F178" s="409"/>
      <c r="G178" s="409"/>
      <c r="H178" s="409"/>
      <c r="I178" s="409"/>
      <c r="J178" s="409"/>
      <c r="K178" s="409"/>
      <c r="L178" s="409"/>
      <c r="M178" s="409"/>
      <c r="N178" s="409"/>
      <c r="AD178" s="455" t="s">
        <v>464</v>
      </c>
      <c r="AE178" s="456">
        <f t="shared" si="111"/>
        <v>0</v>
      </c>
      <c r="AF178" s="457">
        <f t="shared" si="112"/>
        <v>0</v>
      </c>
      <c r="AG178" s="409">
        <f t="shared" si="113"/>
        <v>0</v>
      </c>
      <c r="AH178" s="409">
        <f t="shared" si="114"/>
        <v>0</v>
      </c>
      <c r="AJ178" s="413"/>
      <c r="AN178" s="413"/>
      <c r="AO178" s="413"/>
      <c r="AP178" s="409"/>
      <c r="AQ178" s="409"/>
      <c r="AR178" s="409"/>
      <c r="AS178" s="409"/>
      <c r="AT178" s="409"/>
    </row>
    <row r="179" spans="1:46" ht="15.75" customHeight="1">
      <c r="A179" s="407"/>
      <c r="B179" s="407"/>
      <c r="C179" s="415"/>
      <c r="D179" s="409"/>
      <c r="E179" s="409"/>
      <c r="F179" s="409"/>
      <c r="G179" s="409"/>
      <c r="H179" s="409"/>
      <c r="I179" s="409"/>
      <c r="J179" s="409"/>
      <c r="K179" s="409"/>
      <c r="L179" s="409"/>
      <c r="M179" s="409"/>
      <c r="N179" s="409"/>
      <c r="AD179" s="455" t="s">
        <v>434</v>
      </c>
      <c r="AE179" s="456">
        <f t="shared" si="111"/>
        <v>0</v>
      </c>
      <c r="AF179" s="457">
        <f t="shared" si="112"/>
        <v>0</v>
      </c>
      <c r="AG179" s="409">
        <f t="shared" si="113"/>
        <v>0</v>
      </c>
      <c r="AH179" s="409">
        <f>SUMIF(AD$125:AD$152,AD179,D$125:D$152)+0.3</f>
        <v>3.3</v>
      </c>
      <c r="AJ179" s="413"/>
      <c r="AN179" s="413"/>
      <c r="AO179" s="413"/>
      <c r="AP179" s="409"/>
      <c r="AQ179" s="409"/>
      <c r="AR179" s="409"/>
      <c r="AS179" s="409"/>
      <c r="AT179" s="409"/>
    </row>
    <row r="180" spans="1:46" ht="15.75" customHeight="1">
      <c r="A180" s="407"/>
      <c r="B180" s="407"/>
      <c r="C180" s="415"/>
      <c r="D180" s="409"/>
      <c r="E180" s="409"/>
      <c r="F180" s="409"/>
      <c r="G180" s="409"/>
      <c r="H180" s="409"/>
      <c r="I180" s="409"/>
      <c r="J180" s="409"/>
      <c r="K180" s="409"/>
      <c r="L180" s="409"/>
      <c r="M180" s="409"/>
      <c r="N180" s="409"/>
      <c r="AD180" s="455" t="s">
        <v>401</v>
      </c>
      <c r="AE180" s="456">
        <f t="shared" si="111"/>
        <v>0</v>
      </c>
      <c r="AF180" s="457">
        <f t="shared" si="112"/>
        <v>4</v>
      </c>
      <c r="AG180" s="409">
        <f t="shared" si="113"/>
        <v>5</v>
      </c>
      <c r="AH180" s="409">
        <f t="shared" ref="AH180:AH181" si="115">SUMIF(AD$125:AD$152,AD180,D$125:D$152)</f>
        <v>0</v>
      </c>
      <c r="AJ180" s="413"/>
      <c r="AN180" s="413"/>
      <c r="AO180" s="413"/>
      <c r="AP180" s="409"/>
      <c r="AQ180" s="409"/>
      <c r="AR180" s="409"/>
      <c r="AS180" s="409"/>
      <c r="AT180" s="409"/>
    </row>
    <row r="181" spans="1:46" ht="15.75" customHeight="1">
      <c r="A181" s="407"/>
      <c r="B181" s="407"/>
      <c r="C181" s="415"/>
      <c r="D181" s="409"/>
      <c r="E181" s="409"/>
      <c r="F181" s="409"/>
      <c r="G181" s="409"/>
      <c r="H181" s="409"/>
      <c r="I181" s="409"/>
      <c r="J181" s="409"/>
      <c r="K181" s="409"/>
      <c r="L181" s="409"/>
      <c r="M181" s="409"/>
      <c r="N181" s="409"/>
      <c r="AD181" s="455" t="s">
        <v>391</v>
      </c>
      <c r="AE181" s="456">
        <f t="shared" si="111"/>
        <v>0</v>
      </c>
      <c r="AF181" s="457">
        <f t="shared" si="112"/>
        <v>10</v>
      </c>
      <c r="AG181" s="409">
        <f t="shared" si="113"/>
        <v>0</v>
      </c>
      <c r="AH181" s="409">
        <f t="shared" si="115"/>
        <v>5</v>
      </c>
      <c r="AJ181" s="413"/>
      <c r="AN181" s="413"/>
      <c r="AO181" s="413"/>
      <c r="AP181" s="409"/>
      <c r="AQ181" s="409"/>
      <c r="AR181" s="409"/>
      <c r="AS181" s="409"/>
      <c r="AT181" s="409"/>
    </row>
    <row r="182" spans="1:46" ht="15.75" customHeight="1">
      <c r="A182" s="407"/>
      <c r="B182" s="407"/>
      <c r="C182" s="415"/>
      <c r="D182" s="409"/>
      <c r="E182" s="409"/>
      <c r="F182" s="409"/>
      <c r="G182" s="409"/>
      <c r="H182" s="409"/>
      <c r="I182" s="409"/>
      <c r="J182" s="409"/>
      <c r="K182" s="409"/>
      <c r="L182" s="409"/>
      <c r="M182" s="409"/>
      <c r="N182" s="409"/>
      <c r="AD182" s="455" t="s">
        <v>371</v>
      </c>
      <c r="AE182" s="456">
        <f t="shared" si="111"/>
        <v>16.5</v>
      </c>
      <c r="AF182" s="457">
        <f t="shared" si="112"/>
        <v>15.5</v>
      </c>
      <c r="AG182" s="409">
        <f t="shared" si="113"/>
        <v>55</v>
      </c>
      <c r="AH182" s="409">
        <f>SUMIF(AD$125:AD$152,AD182,D$125:D$152)+5.7</f>
        <v>44.7</v>
      </c>
      <c r="AJ182" s="413"/>
      <c r="AN182" s="413"/>
      <c r="AO182" s="413"/>
      <c r="AP182" s="409"/>
      <c r="AQ182" s="409"/>
      <c r="AR182" s="409"/>
      <c r="AS182" s="409"/>
      <c r="AT182" s="409"/>
    </row>
    <row r="183" spans="1:46" ht="15.75" customHeight="1">
      <c r="A183" s="407"/>
      <c r="B183" s="407"/>
      <c r="C183" s="415"/>
      <c r="D183" s="409"/>
      <c r="E183" s="409"/>
      <c r="F183" s="409"/>
      <c r="G183" s="409"/>
      <c r="H183" s="409"/>
      <c r="I183" s="409"/>
      <c r="J183" s="409"/>
      <c r="K183" s="409"/>
      <c r="L183" s="409"/>
      <c r="M183" s="409"/>
      <c r="N183" s="409"/>
      <c r="AD183" s="455" t="s">
        <v>364</v>
      </c>
      <c r="AE183" s="456">
        <f t="shared" si="111"/>
        <v>9</v>
      </c>
      <c r="AF183" s="457">
        <f t="shared" si="112"/>
        <v>7</v>
      </c>
      <c r="AG183" s="409">
        <f t="shared" si="113"/>
        <v>0</v>
      </c>
      <c r="AH183" s="409">
        <f t="shared" ref="AH183:AH186" si="116">SUMIF(AD$125:AD$152,AD183,D$125:D$152)</f>
        <v>6</v>
      </c>
      <c r="AJ183" s="413"/>
      <c r="AN183" s="413"/>
      <c r="AO183" s="413"/>
      <c r="AP183" s="409"/>
      <c r="AQ183" s="409"/>
      <c r="AR183" s="409"/>
      <c r="AS183" s="409"/>
      <c r="AT183" s="409"/>
    </row>
    <row r="184" spans="1:46" ht="15.75" customHeight="1">
      <c r="A184" s="407"/>
      <c r="B184" s="407"/>
      <c r="C184" s="415"/>
      <c r="D184" s="409"/>
      <c r="E184" s="409"/>
      <c r="F184" s="409"/>
      <c r="G184" s="409"/>
      <c r="H184" s="409"/>
      <c r="I184" s="409"/>
      <c r="J184" s="409"/>
      <c r="K184" s="409"/>
      <c r="L184" s="409"/>
      <c r="M184" s="409"/>
      <c r="N184" s="409"/>
      <c r="AD184" s="455" t="s">
        <v>368</v>
      </c>
      <c r="AE184" s="456">
        <f t="shared" si="111"/>
        <v>11</v>
      </c>
      <c r="AF184" s="457">
        <f t="shared" si="112"/>
        <v>0</v>
      </c>
      <c r="AG184" s="409">
        <f t="shared" si="113"/>
        <v>0</v>
      </c>
      <c r="AH184" s="409">
        <f t="shared" si="116"/>
        <v>0</v>
      </c>
      <c r="AJ184" s="413"/>
      <c r="AN184" s="413"/>
      <c r="AO184" s="413"/>
      <c r="AP184" s="409"/>
      <c r="AQ184" s="409"/>
      <c r="AR184" s="409"/>
      <c r="AS184" s="409"/>
      <c r="AT184" s="409"/>
    </row>
    <row r="185" spans="1:46" ht="15.75" customHeight="1">
      <c r="A185" s="407"/>
      <c r="B185" s="407"/>
      <c r="C185" s="415"/>
      <c r="D185" s="409"/>
      <c r="E185" s="409"/>
      <c r="F185" s="409"/>
      <c r="G185" s="409"/>
      <c r="H185" s="409"/>
      <c r="I185" s="409"/>
      <c r="J185" s="409"/>
      <c r="K185" s="409"/>
      <c r="L185" s="409"/>
      <c r="M185" s="409"/>
      <c r="N185" s="409"/>
      <c r="AD185" s="455" t="s">
        <v>366</v>
      </c>
      <c r="AE185" s="456">
        <f t="shared" si="111"/>
        <v>6.5</v>
      </c>
      <c r="AF185" s="457">
        <f t="shared" si="112"/>
        <v>7</v>
      </c>
      <c r="AG185" s="409">
        <f t="shared" si="113"/>
        <v>0</v>
      </c>
      <c r="AH185" s="409">
        <f t="shared" si="116"/>
        <v>0</v>
      </c>
      <c r="AJ185" s="413"/>
      <c r="AN185" s="413"/>
      <c r="AO185" s="413"/>
      <c r="AP185" s="409"/>
      <c r="AQ185" s="409"/>
      <c r="AR185" s="409"/>
      <c r="AS185" s="409"/>
      <c r="AT185" s="409"/>
    </row>
    <row r="186" spans="1:46" ht="15.75" customHeight="1">
      <c r="A186" s="407"/>
      <c r="B186" s="407"/>
      <c r="C186" s="415"/>
      <c r="D186" s="409"/>
      <c r="E186" s="409"/>
      <c r="F186" s="409"/>
      <c r="G186" s="409"/>
      <c r="H186" s="409"/>
      <c r="I186" s="409"/>
      <c r="J186" s="409"/>
      <c r="K186" s="409"/>
      <c r="L186" s="409"/>
      <c r="M186" s="409"/>
      <c r="N186" s="409"/>
      <c r="AD186" s="458" t="s">
        <v>393</v>
      </c>
      <c r="AE186" s="456">
        <f t="shared" si="111"/>
        <v>0</v>
      </c>
      <c r="AF186" s="457">
        <f t="shared" si="112"/>
        <v>16.5</v>
      </c>
      <c r="AG186" s="409">
        <f t="shared" si="113"/>
        <v>0</v>
      </c>
      <c r="AH186" s="409">
        <f t="shared" si="116"/>
        <v>0</v>
      </c>
      <c r="AJ186" s="413"/>
      <c r="AN186" s="413"/>
      <c r="AO186" s="413"/>
      <c r="AP186" s="409"/>
      <c r="AQ186" s="409"/>
      <c r="AR186" s="409"/>
      <c r="AS186" s="409"/>
      <c r="AT186" s="409"/>
    </row>
    <row r="187" spans="1:46" ht="15.75" customHeight="1">
      <c r="A187" s="407"/>
      <c r="B187" s="407"/>
      <c r="C187" s="415"/>
      <c r="D187" s="409"/>
      <c r="E187" s="409"/>
      <c r="F187" s="409"/>
      <c r="G187" s="409"/>
      <c r="H187" s="409"/>
      <c r="I187" s="409"/>
      <c r="J187" s="409"/>
      <c r="K187" s="409"/>
      <c r="L187" s="409"/>
      <c r="M187" s="409"/>
      <c r="N187" s="409"/>
      <c r="AD187" s="78"/>
      <c r="AE187" s="459">
        <f t="shared" ref="AE187:AH187" si="117">SUM(AE162:AE186)</f>
        <v>60</v>
      </c>
      <c r="AF187" s="460">
        <f t="shared" si="117"/>
        <v>60</v>
      </c>
      <c r="AG187" s="459">
        <f t="shared" si="117"/>
        <v>60</v>
      </c>
      <c r="AH187" s="459">
        <f t="shared" si="117"/>
        <v>59</v>
      </c>
      <c r="AI187" s="459"/>
      <c r="AJ187" s="459"/>
      <c r="AN187" s="413"/>
      <c r="AO187" s="413"/>
      <c r="AP187" s="409"/>
      <c r="AQ187" s="409"/>
      <c r="AR187" s="409"/>
      <c r="AS187" s="409"/>
      <c r="AT187" s="409"/>
    </row>
  </sheetData>
  <mergeCells count="225">
    <mergeCell ref="D118:D124"/>
    <mergeCell ref="E119:E124"/>
    <mergeCell ref="K118:K124"/>
    <mergeCell ref="C118:C124"/>
    <mergeCell ref="J119:J124"/>
    <mergeCell ref="L118:L124"/>
    <mergeCell ref="M118:M124"/>
    <mergeCell ref="E118:J118"/>
    <mergeCell ref="F119:I119"/>
    <mergeCell ref="C1:M1"/>
    <mergeCell ref="E4:J4"/>
    <mergeCell ref="C4:C10"/>
    <mergeCell ref="E21:J21"/>
    <mergeCell ref="I24:I27"/>
    <mergeCell ref="E22:E27"/>
    <mergeCell ref="F22:I22"/>
    <mergeCell ref="J22:J27"/>
    <mergeCell ref="F23:F27"/>
    <mergeCell ref="G23:I23"/>
    <mergeCell ref="K4:K10"/>
    <mergeCell ref="J5:J10"/>
    <mergeCell ref="K21:K27"/>
    <mergeCell ref="F5:I5"/>
    <mergeCell ref="F6:F10"/>
    <mergeCell ref="G7:G10"/>
    <mergeCell ref="H7:H10"/>
    <mergeCell ref="I7:I10"/>
    <mergeCell ref="L4:L10"/>
    <mergeCell ref="M4:M10"/>
    <mergeCell ref="AG118:AG124"/>
    <mergeCell ref="AG99:AG105"/>
    <mergeCell ref="AG81:AG87"/>
    <mergeCell ref="AG60:AG66"/>
    <mergeCell ref="AG42:AG48"/>
    <mergeCell ref="AG21:AG27"/>
    <mergeCell ref="AG4:AG10"/>
    <mergeCell ref="AO118:AO124"/>
    <mergeCell ref="AP118:AP124"/>
    <mergeCell ref="AH118:AH124"/>
    <mergeCell ref="AH99:AH105"/>
    <mergeCell ref="AH81:AH87"/>
    <mergeCell ref="AH60:AH66"/>
    <mergeCell ref="AH42:AH48"/>
    <mergeCell ref="AH21:AH27"/>
    <mergeCell ref="AH4:AH10"/>
    <mergeCell ref="AI119:AI124"/>
    <mergeCell ref="AI100:AI105"/>
    <mergeCell ref="AJ44:AJ48"/>
    <mergeCell ref="AO81:AO87"/>
    <mergeCell ref="AN82:AN87"/>
    <mergeCell ref="AN119:AN124"/>
    <mergeCell ref="AP4:AP10"/>
    <mergeCell ref="AP42:AP48"/>
    <mergeCell ref="AI21:AN21"/>
    <mergeCell ref="AO21:AO27"/>
    <mergeCell ref="AJ5:AM5"/>
    <mergeCell ref="AI5:AI10"/>
    <mergeCell ref="AM45:AM48"/>
    <mergeCell ref="AI43:AI48"/>
    <mergeCell ref="AI22:AI27"/>
    <mergeCell ref="AJ43:AM43"/>
    <mergeCell ref="AK44:AM44"/>
    <mergeCell ref="AI4:AN4"/>
    <mergeCell ref="AQ4:AQ10"/>
    <mergeCell ref="AN5:AN10"/>
    <mergeCell ref="AQ60:AQ66"/>
    <mergeCell ref="AI42:AN42"/>
    <mergeCell ref="AK6:AM6"/>
    <mergeCell ref="AJ6:AJ10"/>
    <mergeCell ref="AM7:AM10"/>
    <mergeCell ref="AK7:AK10"/>
    <mergeCell ref="AL7:AL10"/>
    <mergeCell ref="AO60:AO66"/>
    <mergeCell ref="AN61:AN66"/>
    <mergeCell ref="AK63:AK66"/>
    <mergeCell ref="AL63:AL66"/>
    <mergeCell ref="AI60:AN60"/>
    <mergeCell ref="AP60:AP66"/>
    <mergeCell ref="AI61:AI66"/>
    <mergeCell ref="AJ62:AJ66"/>
    <mergeCell ref="AM63:AM66"/>
    <mergeCell ref="AJ61:AM61"/>
    <mergeCell ref="AK62:AM62"/>
    <mergeCell ref="AO4:AO10"/>
    <mergeCell ref="AO42:AO48"/>
    <mergeCell ref="AN43:AN48"/>
    <mergeCell ref="AK138:AM138"/>
    <mergeCell ref="AI118:AN118"/>
    <mergeCell ref="AM121:AM124"/>
    <mergeCell ref="AP21:AP27"/>
    <mergeCell ref="AQ21:AQ27"/>
    <mergeCell ref="AN22:AN27"/>
    <mergeCell ref="AJ22:AM22"/>
    <mergeCell ref="AJ23:AJ27"/>
    <mergeCell ref="AK23:AM23"/>
    <mergeCell ref="AK24:AK27"/>
    <mergeCell ref="AL24:AL27"/>
    <mergeCell ref="AM24:AM27"/>
    <mergeCell ref="AL121:AL124"/>
    <mergeCell ref="AJ120:AJ124"/>
    <mergeCell ref="AK45:AK48"/>
    <mergeCell ref="AL45:AL48"/>
    <mergeCell ref="AI136:AN136"/>
    <mergeCell ref="AJ137:AM137"/>
    <mergeCell ref="AQ118:AQ124"/>
    <mergeCell ref="AQ42:AQ48"/>
    <mergeCell ref="AO136:AO142"/>
    <mergeCell ref="AN137:AN142"/>
    <mergeCell ref="AP136:AP142"/>
    <mergeCell ref="AQ136:AQ142"/>
    <mergeCell ref="AP81:AP87"/>
    <mergeCell ref="AQ81:AQ87"/>
    <mergeCell ref="AM102:AM105"/>
    <mergeCell ref="AO99:AO105"/>
    <mergeCell ref="AP99:AP105"/>
    <mergeCell ref="AQ99:AQ105"/>
    <mergeCell ref="AN100:AN105"/>
    <mergeCell ref="AJ82:AM82"/>
    <mergeCell ref="AJ83:AJ87"/>
    <mergeCell ref="AJ101:AJ105"/>
    <mergeCell ref="AK101:AM101"/>
    <mergeCell ref="AK102:AK105"/>
    <mergeCell ref="AL102:AL105"/>
    <mergeCell ref="AK83:AM83"/>
    <mergeCell ref="AM84:AM87"/>
    <mergeCell ref="C99:C105"/>
    <mergeCell ref="D99:D105"/>
    <mergeCell ref="F101:F105"/>
    <mergeCell ref="G101:I101"/>
    <mergeCell ref="E100:E105"/>
    <mergeCell ref="AK84:AK87"/>
    <mergeCell ref="AL84:AL87"/>
    <mergeCell ref="AI82:AI87"/>
    <mergeCell ref="M81:M87"/>
    <mergeCell ref="AI81:AN81"/>
    <mergeCell ref="G102:G105"/>
    <mergeCell ref="G84:G87"/>
    <mergeCell ref="H84:H87"/>
    <mergeCell ref="C81:C87"/>
    <mergeCell ref="D81:D87"/>
    <mergeCell ref="E81:J81"/>
    <mergeCell ref="E82:E87"/>
    <mergeCell ref="F83:F87"/>
    <mergeCell ref="I84:I87"/>
    <mergeCell ref="K81:K87"/>
    <mergeCell ref="L81:L87"/>
    <mergeCell ref="J82:J87"/>
    <mergeCell ref="H102:H105"/>
    <mergeCell ref="I102:I105"/>
    <mergeCell ref="AJ138:AJ142"/>
    <mergeCell ref="K136:K142"/>
    <mergeCell ref="H139:H142"/>
    <mergeCell ref="I139:I142"/>
    <mergeCell ref="E137:E142"/>
    <mergeCell ref="J137:J142"/>
    <mergeCell ref="G138:I138"/>
    <mergeCell ref="F100:I100"/>
    <mergeCell ref="E99:J99"/>
    <mergeCell ref="AJ100:AM100"/>
    <mergeCell ref="AI99:AN99"/>
    <mergeCell ref="K99:K105"/>
    <mergeCell ref="L99:L105"/>
    <mergeCell ref="AK139:AK142"/>
    <mergeCell ref="AK121:AK124"/>
    <mergeCell ref="AJ119:AM119"/>
    <mergeCell ref="AK120:AM120"/>
    <mergeCell ref="G120:I120"/>
    <mergeCell ref="F120:F124"/>
    <mergeCell ref="G121:G124"/>
    <mergeCell ref="H121:H124"/>
    <mergeCell ref="I121:I124"/>
    <mergeCell ref="AL139:AL142"/>
    <mergeCell ref="AM139:AM142"/>
    <mergeCell ref="G139:G142"/>
    <mergeCell ref="F138:F142"/>
    <mergeCell ref="C136:C142"/>
    <mergeCell ref="D136:D142"/>
    <mergeCell ref="M136:M142"/>
    <mergeCell ref="L136:L142"/>
    <mergeCell ref="E136:J136"/>
    <mergeCell ref="F137:I137"/>
    <mergeCell ref="AI137:AI142"/>
    <mergeCell ref="AG136:AG142"/>
    <mergeCell ref="AH136:AH142"/>
    <mergeCell ref="C60:C66"/>
    <mergeCell ref="D60:D66"/>
    <mergeCell ref="K42:K48"/>
    <mergeCell ref="L42:L48"/>
    <mergeCell ref="F61:I61"/>
    <mergeCell ref="E60:J60"/>
    <mergeCell ref="F44:F48"/>
    <mergeCell ref="G45:G48"/>
    <mergeCell ref="E61:E66"/>
    <mergeCell ref="F62:F66"/>
    <mergeCell ref="H63:H66"/>
    <mergeCell ref="J61:J66"/>
    <mergeCell ref="I63:I66"/>
    <mergeCell ref="H45:H48"/>
    <mergeCell ref="I45:I48"/>
    <mergeCell ref="C42:C48"/>
    <mergeCell ref="D42:D48"/>
    <mergeCell ref="J100:J105"/>
    <mergeCell ref="M99:M105"/>
    <mergeCell ref="G83:I83"/>
    <mergeCell ref="F82:I82"/>
    <mergeCell ref="C21:C27"/>
    <mergeCell ref="D21:D27"/>
    <mergeCell ref="E43:E48"/>
    <mergeCell ref="G6:I6"/>
    <mergeCell ref="L21:L27"/>
    <mergeCell ref="M21:M27"/>
    <mergeCell ref="M60:M66"/>
    <mergeCell ref="M42:M48"/>
    <mergeCell ref="K60:K66"/>
    <mergeCell ref="L60:L66"/>
    <mergeCell ref="G24:G27"/>
    <mergeCell ref="H24:H27"/>
    <mergeCell ref="F43:I43"/>
    <mergeCell ref="J43:J48"/>
    <mergeCell ref="G44:I44"/>
    <mergeCell ref="E42:J42"/>
    <mergeCell ref="G63:G66"/>
    <mergeCell ref="G62:I62"/>
    <mergeCell ref="D4:D10"/>
    <mergeCell ref="E5:E10"/>
  </mergeCells>
  <pageMargins left="0.19685039370078741" right="0.19685039370078741" top="0" bottom="0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V185"/>
  <sheetViews>
    <sheetView workbookViewId="0"/>
  </sheetViews>
  <sheetFormatPr defaultColWidth="14.44140625" defaultRowHeight="15" customHeight="1"/>
  <cols>
    <col min="1" max="1" width="3.88671875" customWidth="1"/>
    <col min="2" max="2" width="4.5546875" customWidth="1"/>
    <col min="3" max="3" width="46.5546875" customWidth="1"/>
    <col min="4" max="4" width="9.109375" customWidth="1"/>
    <col min="5" max="5" width="7.109375" customWidth="1"/>
    <col min="6" max="6" width="7.33203125" customWidth="1"/>
    <col min="7" max="9" width="4.44140625" customWidth="1"/>
    <col min="10" max="10" width="5.5546875" customWidth="1"/>
    <col min="11" max="11" width="7" customWidth="1"/>
    <col min="12" max="12" width="6" customWidth="1"/>
    <col min="13" max="13" width="9.109375" customWidth="1"/>
    <col min="14" max="14" width="3.44140625" customWidth="1"/>
    <col min="15" max="15" width="5" customWidth="1"/>
    <col min="16" max="16" width="5.5546875" customWidth="1"/>
    <col min="17" max="17" width="19" hidden="1" customWidth="1"/>
    <col min="18" max="18" width="8.6640625" hidden="1" customWidth="1"/>
    <col min="19" max="19" width="7.109375" hidden="1" customWidth="1"/>
    <col min="20" max="20" width="7.33203125" hidden="1" customWidth="1"/>
    <col min="21" max="23" width="4.44140625" hidden="1" customWidth="1"/>
    <col min="24" max="24" width="5.5546875" hidden="1" customWidth="1"/>
    <col min="25" max="25" width="7" hidden="1" customWidth="1"/>
    <col min="26" max="26" width="11" hidden="1" customWidth="1"/>
    <col min="27" max="28" width="8.6640625" hidden="1" customWidth="1"/>
    <col min="29" max="29" width="3.88671875" customWidth="1"/>
    <col min="30" max="30" width="4.5546875" customWidth="1"/>
    <col min="31" max="31" width="7.109375" customWidth="1"/>
    <col min="32" max="32" width="11.109375" customWidth="1"/>
    <col min="33" max="33" width="44.88671875" customWidth="1"/>
    <col min="34" max="34" width="7.33203125" customWidth="1"/>
    <col min="35" max="35" width="4.44140625" customWidth="1"/>
    <col min="36" max="36" width="6" customWidth="1"/>
    <col min="37" max="37" width="4.44140625" customWidth="1"/>
    <col min="38" max="38" width="5.5546875" customWidth="1"/>
    <col min="39" max="39" width="7" customWidth="1"/>
    <col min="40" max="44" width="9.109375" customWidth="1"/>
    <col min="45" max="45" width="6.88671875" customWidth="1"/>
    <col min="46" max="48" width="9.109375" customWidth="1"/>
  </cols>
  <sheetData>
    <row r="1" spans="1:48" ht="23.4">
      <c r="A1" s="407"/>
      <c r="B1" s="407"/>
      <c r="C1" s="968" t="s">
        <v>343</v>
      </c>
      <c r="D1" s="827"/>
      <c r="E1" s="827"/>
      <c r="F1" s="827"/>
      <c r="G1" s="827"/>
      <c r="H1" s="827"/>
      <c r="I1" s="827"/>
      <c r="J1" s="827"/>
      <c r="K1" s="827"/>
      <c r="L1" s="827"/>
      <c r="M1" s="827"/>
      <c r="N1" s="409"/>
      <c r="O1" s="413"/>
      <c r="P1" s="413"/>
      <c r="Q1" s="413"/>
      <c r="R1" s="413"/>
      <c r="S1" s="413"/>
      <c r="T1" s="413"/>
      <c r="U1" s="413"/>
      <c r="V1" s="413"/>
      <c r="W1" s="413"/>
      <c r="X1" s="413"/>
      <c r="Y1" s="413"/>
      <c r="Z1" s="413"/>
      <c r="AA1" s="413"/>
      <c r="AB1" s="413"/>
      <c r="AC1" s="413"/>
      <c r="AD1" s="413"/>
      <c r="AE1" s="413"/>
      <c r="AF1" s="410" t="s">
        <v>344</v>
      </c>
      <c r="AG1" s="411" t="s">
        <v>345</v>
      </c>
      <c r="AH1" s="413"/>
      <c r="AI1" s="413"/>
      <c r="AJ1" s="413"/>
      <c r="AK1" s="413"/>
      <c r="AL1" s="413"/>
      <c r="AM1" s="413"/>
      <c r="AN1" s="409"/>
      <c r="AO1" s="409"/>
      <c r="AP1" s="409"/>
      <c r="AQ1" s="409"/>
      <c r="AR1" s="409"/>
      <c r="AS1" s="409"/>
      <c r="AT1" s="409"/>
      <c r="AU1" s="409"/>
      <c r="AV1" s="409"/>
    </row>
    <row r="2" spans="1:48" ht="21">
      <c r="A2" s="407"/>
      <c r="B2" s="407"/>
      <c r="C2" s="412" t="s">
        <v>346</v>
      </c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9"/>
      <c r="O2" s="413"/>
      <c r="P2" s="413"/>
      <c r="Q2" s="413"/>
      <c r="R2" s="413"/>
      <c r="S2" s="413"/>
      <c r="T2" s="413"/>
      <c r="U2" s="413"/>
      <c r="V2" s="413"/>
      <c r="W2" s="413"/>
      <c r="X2" s="413"/>
      <c r="Y2" s="413"/>
      <c r="Z2" s="413"/>
      <c r="AA2" s="413"/>
      <c r="AB2" s="413"/>
      <c r="AC2" s="413"/>
      <c r="AD2" s="413"/>
      <c r="AE2" s="413"/>
      <c r="AF2" s="414"/>
      <c r="AG2" s="461" t="s">
        <v>465</v>
      </c>
      <c r="AH2" s="413"/>
      <c r="AI2" s="413"/>
      <c r="AJ2" s="413" t="s">
        <v>343</v>
      </c>
      <c r="AK2" s="413"/>
      <c r="AL2" s="413"/>
      <c r="AM2" s="413"/>
      <c r="AN2" s="409"/>
      <c r="AO2" s="409"/>
      <c r="AP2" s="409"/>
      <c r="AQ2" s="409"/>
      <c r="AR2" s="409"/>
      <c r="AS2" s="409"/>
      <c r="AT2" s="409"/>
      <c r="AU2" s="409"/>
      <c r="AV2" s="409"/>
    </row>
    <row r="3" spans="1:48" ht="15" customHeight="1">
      <c r="A3" s="407"/>
      <c r="B3" s="407"/>
      <c r="C3" s="415" t="s">
        <v>348</v>
      </c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  <c r="O3" s="413"/>
      <c r="P3" s="413"/>
      <c r="Q3" s="413"/>
      <c r="R3" s="413"/>
      <c r="S3" s="413"/>
      <c r="T3" s="413"/>
      <c r="U3" s="413"/>
      <c r="V3" s="413"/>
      <c r="W3" s="413"/>
      <c r="X3" s="413"/>
      <c r="Y3" s="413"/>
      <c r="Z3" s="413"/>
      <c r="AA3" s="413"/>
      <c r="AB3" s="413"/>
      <c r="AC3" s="413"/>
      <c r="AD3" s="413"/>
      <c r="AE3" s="413"/>
      <c r="AF3" s="414"/>
      <c r="AG3" s="415" t="s">
        <v>348</v>
      </c>
      <c r="AH3" s="409"/>
      <c r="AI3" s="409"/>
      <c r="AJ3" s="409"/>
      <c r="AK3" s="409"/>
      <c r="AL3" s="409"/>
      <c r="AM3" s="409"/>
      <c r="AN3" s="409"/>
      <c r="AO3" s="409"/>
      <c r="AP3" s="409"/>
      <c r="AQ3" s="409"/>
      <c r="AR3" s="409"/>
      <c r="AS3" s="409"/>
      <c r="AT3" s="409"/>
      <c r="AU3" s="409"/>
      <c r="AV3" s="409"/>
    </row>
    <row r="4" spans="1:48" ht="15" customHeight="1">
      <c r="A4" s="407"/>
      <c r="B4" s="407"/>
      <c r="C4" s="966" t="s">
        <v>349</v>
      </c>
      <c r="D4" s="962" t="s">
        <v>350</v>
      </c>
      <c r="E4" s="964" t="s">
        <v>351</v>
      </c>
      <c r="F4" s="834"/>
      <c r="G4" s="834"/>
      <c r="H4" s="834"/>
      <c r="I4" s="834"/>
      <c r="J4" s="835"/>
      <c r="K4" s="962" t="s">
        <v>352</v>
      </c>
      <c r="L4" s="962" t="s">
        <v>353</v>
      </c>
      <c r="M4" s="962" t="s">
        <v>354</v>
      </c>
      <c r="N4" s="409"/>
      <c r="O4" s="413"/>
      <c r="P4" s="413"/>
      <c r="Q4" s="413"/>
      <c r="R4" s="413"/>
      <c r="S4" s="413"/>
      <c r="T4" s="413"/>
      <c r="U4" s="413"/>
      <c r="V4" s="413"/>
      <c r="W4" s="413"/>
      <c r="X4" s="413"/>
      <c r="Y4" s="413"/>
      <c r="Z4" s="413"/>
      <c r="AA4" s="413"/>
      <c r="AB4" s="413"/>
      <c r="AC4" s="413"/>
      <c r="AD4" s="413"/>
      <c r="AE4" s="413"/>
      <c r="AF4" s="414"/>
      <c r="AG4" s="966" t="s">
        <v>349</v>
      </c>
      <c r="AH4" s="962" t="s">
        <v>350</v>
      </c>
      <c r="AI4" s="964" t="s">
        <v>351</v>
      </c>
      <c r="AJ4" s="834"/>
      <c r="AK4" s="834"/>
      <c r="AL4" s="834"/>
      <c r="AM4" s="834"/>
      <c r="AN4" s="835"/>
      <c r="AO4" s="962" t="s">
        <v>352</v>
      </c>
      <c r="AP4" s="962" t="s">
        <v>353</v>
      </c>
      <c r="AQ4" s="962" t="s">
        <v>354</v>
      </c>
      <c r="AR4" s="409"/>
      <c r="AS4" s="409"/>
      <c r="AT4" s="409"/>
      <c r="AU4" s="409"/>
      <c r="AV4" s="409"/>
    </row>
    <row r="5" spans="1:48" ht="15" customHeight="1">
      <c r="A5" s="407"/>
      <c r="B5" s="407"/>
      <c r="C5" s="907"/>
      <c r="D5" s="907"/>
      <c r="E5" s="962" t="s">
        <v>63</v>
      </c>
      <c r="F5" s="965" t="s">
        <v>355</v>
      </c>
      <c r="G5" s="834"/>
      <c r="H5" s="834"/>
      <c r="I5" s="835"/>
      <c r="J5" s="962" t="s">
        <v>356</v>
      </c>
      <c r="K5" s="907"/>
      <c r="L5" s="907"/>
      <c r="M5" s="907"/>
      <c r="N5" s="409"/>
      <c r="O5" s="413"/>
      <c r="P5" s="413"/>
      <c r="Q5" s="413"/>
      <c r="R5" s="413"/>
      <c r="S5" s="413"/>
      <c r="T5" s="413"/>
      <c r="U5" s="413"/>
      <c r="V5" s="413"/>
      <c r="W5" s="413"/>
      <c r="X5" s="413"/>
      <c r="Y5" s="413"/>
      <c r="Z5" s="413"/>
      <c r="AA5" s="413"/>
      <c r="AB5" s="413"/>
      <c r="AC5" s="413"/>
      <c r="AD5" s="413"/>
      <c r="AE5" s="413"/>
      <c r="AF5" s="414"/>
      <c r="AG5" s="907"/>
      <c r="AH5" s="907"/>
      <c r="AI5" s="962" t="s">
        <v>63</v>
      </c>
      <c r="AJ5" s="965" t="s">
        <v>355</v>
      </c>
      <c r="AK5" s="834"/>
      <c r="AL5" s="834"/>
      <c r="AM5" s="835"/>
      <c r="AN5" s="962" t="s">
        <v>356</v>
      </c>
      <c r="AO5" s="907"/>
      <c r="AP5" s="907"/>
      <c r="AQ5" s="907"/>
      <c r="AR5" s="409"/>
      <c r="AS5" s="409"/>
      <c r="AT5" s="409"/>
      <c r="AU5" s="409"/>
      <c r="AV5" s="409"/>
    </row>
    <row r="6" spans="1:48" ht="15" customHeight="1">
      <c r="A6" s="407"/>
      <c r="B6" s="407"/>
      <c r="C6" s="907"/>
      <c r="D6" s="907"/>
      <c r="E6" s="907"/>
      <c r="F6" s="962" t="s">
        <v>357</v>
      </c>
      <c r="G6" s="964" t="s">
        <v>358</v>
      </c>
      <c r="H6" s="834"/>
      <c r="I6" s="835"/>
      <c r="J6" s="907"/>
      <c r="K6" s="907"/>
      <c r="L6" s="907"/>
      <c r="M6" s="907"/>
      <c r="N6" s="409"/>
      <c r="O6" s="413"/>
      <c r="P6" s="413"/>
      <c r="Q6" s="413"/>
      <c r="R6" s="413"/>
      <c r="S6" s="413"/>
      <c r="T6" s="413"/>
      <c r="U6" s="413"/>
      <c r="V6" s="413"/>
      <c r="W6" s="413"/>
      <c r="X6" s="413"/>
      <c r="Y6" s="413"/>
      <c r="Z6" s="413"/>
      <c r="AA6" s="413"/>
      <c r="AB6" s="413"/>
      <c r="AC6" s="413"/>
      <c r="AD6" s="413"/>
      <c r="AE6" s="413"/>
      <c r="AF6" s="414"/>
      <c r="AG6" s="907"/>
      <c r="AH6" s="907"/>
      <c r="AI6" s="907"/>
      <c r="AJ6" s="962" t="s">
        <v>357</v>
      </c>
      <c r="AK6" s="964" t="s">
        <v>358</v>
      </c>
      <c r="AL6" s="834"/>
      <c r="AM6" s="835"/>
      <c r="AN6" s="907"/>
      <c r="AO6" s="907"/>
      <c r="AP6" s="907"/>
      <c r="AQ6" s="907"/>
      <c r="AR6" s="409"/>
      <c r="AS6" s="409"/>
      <c r="AT6" s="409"/>
      <c r="AU6" s="409"/>
      <c r="AV6" s="409"/>
    </row>
    <row r="7" spans="1:48" ht="12.75" customHeight="1">
      <c r="A7" s="407"/>
      <c r="B7" s="407"/>
      <c r="C7" s="907"/>
      <c r="D7" s="907"/>
      <c r="E7" s="907"/>
      <c r="F7" s="907"/>
      <c r="G7" s="962" t="s">
        <v>359</v>
      </c>
      <c r="H7" s="962" t="s">
        <v>360</v>
      </c>
      <c r="I7" s="962" t="s">
        <v>30</v>
      </c>
      <c r="J7" s="907"/>
      <c r="K7" s="907"/>
      <c r="L7" s="907"/>
      <c r="M7" s="907"/>
      <c r="N7" s="409"/>
      <c r="O7" s="413"/>
      <c r="P7" s="413"/>
      <c r="Q7" s="413"/>
      <c r="R7" s="413"/>
      <c r="S7" s="413"/>
      <c r="T7" s="413"/>
      <c r="U7" s="413"/>
      <c r="V7" s="413"/>
      <c r="W7" s="413"/>
      <c r="X7" s="413"/>
      <c r="Y7" s="413"/>
      <c r="Z7" s="413"/>
      <c r="AA7" s="413"/>
      <c r="AB7" s="413"/>
      <c r="AC7" s="413"/>
      <c r="AD7" s="413"/>
      <c r="AE7" s="413"/>
      <c r="AF7" s="414"/>
      <c r="AG7" s="907"/>
      <c r="AH7" s="907"/>
      <c r="AI7" s="907"/>
      <c r="AJ7" s="907"/>
      <c r="AK7" s="962" t="s">
        <v>359</v>
      </c>
      <c r="AL7" s="962" t="s">
        <v>360</v>
      </c>
      <c r="AM7" s="962" t="s">
        <v>30</v>
      </c>
      <c r="AN7" s="907"/>
      <c r="AO7" s="907"/>
      <c r="AP7" s="907"/>
      <c r="AQ7" s="907"/>
      <c r="AR7" s="409"/>
      <c r="AS7" s="409"/>
      <c r="AT7" s="409"/>
      <c r="AU7" s="409"/>
      <c r="AV7" s="409"/>
    </row>
    <row r="8" spans="1:48" ht="14.4">
      <c r="A8" s="407"/>
      <c r="B8" s="407"/>
      <c r="C8" s="907"/>
      <c r="D8" s="907"/>
      <c r="E8" s="907"/>
      <c r="F8" s="907"/>
      <c r="G8" s="907"/>
      <c r="H8" s="907"/>
      <c r="I8" s="907"/>
      <c r="J8" s="907"/>
      <c r="K8" s="907"/>
      <c r="L8" s="907"/>
      <c r="M8" s="907"/>
      <c r="N8" s="409"/>
      <c r="O8" s="413"/>
      <c r="P8" s="413"/>
      <c r="Q8" s="413"/>
      <c r="R8" s="413"/>
      <c r="S8" s="413"/>
      <c r="T8" s="413"/>
      <c r="U8" s="413"/>
      <c r="V8" s="413"/>
      <c r="W8" s="413"/>
      <c r="X8" s="413"/>
      <c r="Y8" s="413"/>
      <c r="Z8" s="413"/>
      <c r="AA8" s="413"/>
      <c r="AB8" s="413"/>
      <c r="AC8" s="413"/>
      <c r="AD8" s="413"/>
      <c r="AE8" s="413"/>
      <c r="AF8" s="414"/>
      <c r="AG8" s="907"/>
      <c r="AH8" s="907"/>
      <c r="AI8" s="907"/>
      <c r="AJ8" s="907"/>
      <c r="AK8" s="907"/>
      <c r="AL8" s="907"/>
      <c r="AM8" s="907"/>
      <c r="AN8" s="907"/>
      <c r="AO8" s="907"/>
      <c r="AP8" s="907"/>
      <c r="AQ8" s="907"/>
      <c r="AR8" s="409"/>
      <c r="AS8" s="409"/>
      <c r="AT8" s="409"/>
      <c r="AU8" s="409"/>
      <c r="AV8" s="409"/>
    </row>
    <row r="9" spans="1:48" ht="14.4">
      <c r="A9" s="407"/>
      <c r="B9" s="407"/>
      <c r="C9" s="907"/>
      <c r="D9" s="907"/>
      <c r="E9" s="907"/>
      <c r="F9" s="907"/>
      <c r="G9" s="907"/>
      <c r="H9" s="907"/>
      <c r="I9" s="907"/>
      <c r="J9" s="907"/>
      <c r="K9" s="907"/>
      <c r="L9" s="907"/>
      <c r="M9" s="907"/>
      <c r="N9" s="409"/>
      <c r="O9" s="413"/>
      <c r="P9" s="413"/>
      <c r="Q9" s="413"/>
      <c r="R9" s="413"/>
      <c r="S9" s="413"/>
      <c r="T9" s="413"/>
      <c r="U9" s="413"/>
      <c r="V9" s="413"/>
      <c r="W9" s="413"/>
      <c r="X9" s="413"/>
      <c r="Y9" s="413"/>
      <c r="Z9" s="413"/>
      <c r="AA9" s="413"/>
      <c r="AB9" s="413"/>
      <c r="AC9" s="413"/>
      <c r="AD9" s="413"/>
      <c r="AE9" s="413"/>
      <c r="AF9" s="414"/>
      <c r="AG9" s="907"/>
      <c r="AH9" s="907"/>
      <c r="AI9" s="907"/>
      <c r="AJ9" s="907"/>
      <c r="AK9" s="907"/>
      <c r="AL9" s="907"/>
      <c r="AM9" s="907"/>
      <c r="AN9" s="907"/>
      <c r="AO9" s="907"/>
      <c r="AP9" s="907"/>
      <c r="AQ9" s="907"/>
      <c r="AR9" s="409"/>
      <c r="AS9" s="409"/>
      <c r="AT9" s="409"/>
      <c r="AU9" s="409"/>
      <c r="AV9" s="409"/>
    </row>
    <row r="10" spans="1:48" ht="3.75" customHeight="1">
      <c r="A10" s="407"/>
      <c r="B10" s="407"/>
      <c r="C10" s="963"/>
      <c r="D10" s="963"/>
      <c r="E10" s="963"/>
      <c r="F10" s="963"/>
      <c r="G10" s="963"/>
      <c r="H10" s="963"/>
      <c r="I10" s="963"/>
      <c r="J10" s="963"/>
      <c r="K10" s="963"/>
      <c r="L10" s="963"/>
      <c r="M10" s="963"/>
      <c r="N10" s="409"/>
      <c r="O10" s="413"/>
      <c r="P10" s="413"/>
      <c r="Q10" s="413"/>
      <c r="R10" s="413"/>
      <c r="S10" s="413"/>
      <c r="T10" s="413"/>
      <c r="U10" s="413"/>
      <c r="V10" s="413"/>
      <c r="W10" s="413"/>
      <c r="X10" s="413"/>
      <c r="Y10" s="413"/>
      <c r="Z10" s="413"/>
      <c r="AA10" s="413"/>
      <c r="AB10" s="413"/>
      <c r="AC10" s="413"/>
      <c r="AD10" s="413"/>
      <c r="AE10" s="413"/>
      <c r="AF10" s="414"/>
      <c r="AG10" s="963"/>
      <c r="AH10" s="963"/>
      <c r="AI10" s="963"/>
      <c r="AJ10" s="963"/>
      <c r="AK10" s="963"/>
      <c r="AL10" s="963"/>
      <c r="AM10" s="963"/>
      <c r="AN10" s="963"/>
      <c r="AO10" s="963"/>
      <c r="AP10" s="963"/>
      <c r="AQ10" s="963"/>
      <c r="AR10" s="409"/>
      <c r="AS10" s="409"/>
      <c r="AT10" s="409"/>
      <c r="AU10" s="409"/>
      <c r="AV10" s="409"/>
    </row>
    <row r="11" spans="1:48" ht="14.4">
      <c r="A11" s="462" t="s">
        <v>361</v>
      </c>
      <c r="B11" s="462" t="s">
        <v>362</v>
      </c>
      <c r="C11" s="463" t="s">
        <v>85</v>
      </c>
      <c r="D11" s="464">
        <v>3</v>
      </c>
      <c r="E11" s="465">
        <f t="shared" ref="E11:E14" si="0">D11*30</f>
        <v>90</v>
      </c>
      <c r="F11" s="465">
        <f t="shared" ref="F11:F14" si="1">G11+H11+I11</f>
        <v>45</v>
      </c>
      <c r="G11" s="465"/>
      <c r="H11" s="465"/>
      <c r="I11" s="465">
        <v>45</v>
      </c>
      <c r="J11" s="465">
        <f t="shared" ref="J11:J14" si="2">E11-F11</f>
        <v>45</v>
      </c>
      <c r="K11" s="466">
        <f t="shared" ref="K11:K14" si="3">F11/15</f>
        <v>3</v>
      </c>
      <c r="L11" s="465" t="s">
        <v>361</v>
      </c>
      <c r="M11" s="466">
        <f t="shared" ref="M11:M14" si="4">F11/E11*100</f>
        <v>50</v>
      </c>
      <c r="N11" s="467" t="s">
        <v>363</v>
      </c>
      <c r="O11" s="468"/>
      <c r="P11" s="468"/>
      <c r="Q11" s="468"/>
      <c r="R11" s="468"/>
      <c r="S11" s="468"/>
      <c r="T11" s="468"/>
      <c r="U11" s="468"/>
      <c r="V11" s="468"/>
      <c r="W11" s="468"/>
      <c r="X11" s="468"/>
      <c r="Y11" s="468"/>
      <c r="Z11" s="468"/>
      <c r="AA11" s="468"/>
      <c r="AB11" s="468"/>
      <c r="AC11" s="468"/>
      <c r="AD11" s="468" t="s">
        <v>364</v>
      </c>
      <c r="AE11" s="468"/>
      <c r="AF11" s="469">
        <v>11.13</v>
      </c>
      <c r="AG11" s="463" t="s">
        <v>85</v>
      </c>
      <c r="AH11" s="464">
        <v>3</v>
      </c>
      <c r="AI11" s="465">
        <f t="shared" ref="AI11:AI17" si="5">AH11*30</f>
        <v>90</v>
      </c>
      <c r="AJ11" s="465">
        <f t="shared" ref="AJ11:AJ17" si="6">AK11+AL11+AM11</f>
        <v>45</v>
      </c>
      <c r="AK11" s="465"/>
      <c r="AL11" s="465"/>
      <c r="AM11" s="465">
        <v>45</v>
      </c>
      <c r="AN11" s="465">
        <f t="shared" ref="AN11:AN17" si="7">AI11-AJ11</f>
        <v>45</v>
      </c>
      <c r="AO11" s="466">
        <f t="shared" ref="AO11:AO14" si="8">AJ11/15</f>
        <v>3</v>
      </c>
      <c r="AP11" s="465" t="s">
        <v>361</v>
      </c>
      <c r="AQ11" s="466">
        <f t="shared" ref="AQ11:AQ17" si="9">AJ11/AI11*100</f>
        <v>50</v>
      </c>
      <c r="AR11" s="467" t="s">
        <v>363</v>
      </c>
      <c r="AS11" s="467"/>
      <c r="AT11" s="467"/>
      <c r="AU11" s="467"/>
      <c r="AV11" s="467"/>
    </row>
    <row r="12" spans="1:48" ht="14.4">
      <c r="A12" s="462" t="s">
        <v>361</v>
      </c>
      <c r="B12" s="462" t="s">
        <v>362</v>
      </c>
      <c r="C12" s="463" t="s">
        <v>105</v>
      </c>
      <c r="D12" s="466">
        <v>7</v>
      </c>
      <c r="E12" s="465">
        <f t="shared" si="0"/>
        <v>210</v>
      </c>
      <c r="F12" s="465">
        <f t="shared" si="1"/>
        <v>75</v>
      </c>
      <c r="G12" s="465">
        <v>45</v>
      </c>
      <c r="H12" s="465"/>
      <c r="I12" s="465">
        <v>30</v>
      </c>
      <c r="J12" s="465">
        <f t="shared" si="2"/>
        <v>135</v>
      </c>
      <c r="K12" s="466">
        <f t="shared" si="3"/>
        <v>5</v>
      </c>
      <c r="L12" s="465" t="s">
        <v>367</v>
      </c>
      <c r="M12" s="466">
        <f t="shared" si="4"/>
        <v>35.714285714285715</v>
      </c>
      <c r="N12" s="467" t="s">
        <v>363</v>
      </c>
      <c r="O12" s="468"/>
      <c r="P12" s="468"/>
      <c r="Q12" s="468"/>
      <c r="R12" s="468"/>
      <c r="S12" s="468"/>
      <c r="T12" s="468"/>
      <c r="U12" s="468"/>
      <c r="V12" s="468"/>
      <c r="W12" s="468"/>
      <c r="X12" s="468"/>
      <c r="Y12" s="468"/>
      <c r="Z12" s="468"/>
      <c r="AA12" s="468"/>
      <c r="AB12" s="468"/>
      <c r="AC12" s="468"/>
      <c r="AD12" s="468" t="s">
        <v>368</v>
      </c>
      <c r="AE12" s="468"/>
      <c r="AF12" s="469">
        <v>1.2</v>
      </c>
      <c r="AG12" s="463" t="s">
        <v>105</v>
      </c>
      <c r="AH12" s="466">
        <v>6</v>
      </c>
      <c r="AI12" s="465">
        <f t="shared" si="5"/>
        <v>180</v>
      </c>
      <c r="AJ12" s="465">
        <f t="shared" si="6"/>
        <v>75</v>
      </c>
      <c r="AK12" s="465">
        <v>45</v>
      </c>
      <c r="AL12" s="465"/>
      <c r="AM12" s="465">
        <v>30</v>
      </c>
      <c r="AN12" s="465">
        <f t="shared" si="7"/>
        <v>105</v>
      </c>
      <c r="AO12" s="466">
        <f t="shared" si="8"/>
        <v>5</v>
      </c>
      <c r="AP12" s="465" t="s">
        <v>367</v>
      </c>
      <c r="AQ12" s="466">
        <f t="shared" si="9"/>
        <v>41.666666666666671</v>
      </c>
      <c r="AR12" s="467" t="s">
        <v>363</v>
      </c>
      <c r="AS12" s="467"/>
      <c r="AT12" s="467"/>
      <c r="AU12" s="467"/>
      <c r="AV12" s="467"/>
    </row>
    <row r="13" spans="1:48" ht="14.4">
      <c r="A13" s="462" t="s">
        <v>361</v>
      </c>
      <c r="B13" s="462" t="s">
        <v>362</v>
      </c>
      <c r="C13" s="463" t="s">
        <v>111</v>
      </c>
      <c r="D13" s="466">
        <v>6</v>
      </c>
      <c r="E13" s="465">
        <f t="shared" si="0"/>
        <v>180</v>
      </c>
      <c r="F13" s="465">
        <f t="shared" si="1"/>
        <v>75</v>
      </c>
      <c r="G13" s="465">
        <v>30</v>
      </c>
      <c r="H13" s="465"/>
      <c r="I13" s="465">
        <v>45</v>
      </c>
      <c r="J13" s="465">
        <f t="shared" si="2"/>
        <v>105</v>
      </c>
      <c r="K13" s="466">
        <f t="shared" si="3"/>
        <v>5</v>
      </c>
      <c r="L13" s="465" t="s">
        <v>367</v>
      </c>
      <c r="M13" s="466">
        <f t="shared" si="4"/>
        <v>41.666666666666671</v>
      </c>
      <c r="N13" s="467" t="s">
        <v>363</v>
      </c>
      <c r="O13" s="468"/>
      <c r="P13" s="468"/>
      <c r="Q13" s="468"/>
      <c r="R13" s="468"/>
      <c r="S13" s="468"/>
      <c r="T13" s="468"/>
      <c r="U13" s="468"/>
      <c r="V13" s="468"/>
      <c r="W13" s="468"/>
      <c r="X13" s="468"/>
      <c r="Y13" s="468"/>
      <c r="Z13" s="468"/>
      <c r="AA13" s="468"/>
      <c r="AB13" s="468"/>
      <c r="AC13" s="468"/>
      <c r="AD13" s="468" t="s">
        <v>369</v>
      </c>
      <c r="AE13" s="468"/>
      <c r="AF13" s="469"/>
      <c r="AG13" s="463" t="s">
        <v>111</v>
      </c>
      <c r="AH13" s="466">
        <v>6</v>
      </c>
      <c r="AI13" s="465">
        <f t="shared" si="5"/>
        <v>180</v>
      </c>
      <c r="AJ13" s="465">
        <f t="shared" si="6"/>
        <v>75</v>
      </c>
      <c r="AK13" s="465">
        <v>30</v>
      </c>
      <c r="AL13" s="465"/>
      <c r="AM13" s="465">
        <v>45</v>
      </c>
      <c r="AN13" s="465">
        <f t="shared" si="7"/>
        <v>105</v>
      </c>
      <c r="AO13" s="466">
        <f t="shared" si="8"/>
        <v>5</v>
      </c>
      <c r="AP13" s="465" t="s">
        <v>367</v>
      </c>
      <c r="AQ13" s="466">
        <f t="shared" si="9"/>
        <v>41.666666666666671</v>
      </c>
      <c r="AR13" s="467" t="s">
        <v>363</v>
      </c>
      <c r="AS13" s="467"/>
      <c r="AT13" s="467"/>
      <c r="AU13" s="467"/>
      <c r="AV13" s="467"/>
    </row>
    <row r="14" spans="1:48" ht="14.4">
      <c r="A14" s="462" t="s">
        <v>361</v>
      </c>
      <c r="B14" s="462" t="s">
        <v>362</v>
      </c>
      <c r="C14" s="463" t="s">
        <v>118</v>
      </c>
      <c r="D14" s="466">
        <v>5</v>
      </c>
      <c r="E14" s="465">
        <f t="shared" si="0"/>
        <v>150</v>
      </c>
      <c r="F14" s="465">
        <f t="shared" si="1"/>
        <v>60</v>
      </c>
      <c r="G14" s="465">
        <v>30</v>
      </c>
      <c r="H14" s="465"/>
      <c r="I14" s="465">
        <v>30</v>
      </c>
      <c r="J14" s="465">
        <f t="shared" si="2"/>
        <v>90</v>
      </c>
      <c r="K14" s="466">
        <f t="shared" si="3"/>
        <v>4</v>
      </c>
      <c r="L14" s="465" t="s">
        <v>367</v>
      </c>
      <c r="M14" s="466">
        <f t="shared" si="4"/>
        <v>40</v>
      </c>
      <c r="N14" s="467" t="s">
        <v>370</v>
      </c>
      <c r="O14" s="468"/>
      <c r="P14" s="468"/>
      <c r="Q14" s="468"/>
      <c r="R14" s="468"/>
      <c r="S14" s="468"/>
      <c r="T14" s="468"/>
      <c r="U14" s="468"/>
      <c r="V14" s="468"/>
      <c r="W14" s="468"/>
      <c r="X14" s="468"/>
      <c r="Y14" s="468"/>
      <c r="Z14" s="468"/>
      <c r="AA14" s="468"/>
      <c r="AB14" s="468"/>
      <c r="AC14" s="468"/>
      <c r="AD14" s="468" t="s">
        <v>371</v>
      </c>
      <c r="AE14" s="468"/>
      <c r="AF14" s="469"/>
      <c r="AG14" s="463" t="s">
        <v>265</v>
      </c>
      <c r="AH14" s="466">
        <v>5</v>
      </c>
      <c r="AI14" s="465">
        <f t="shared" si="5"/>
        <v>150</v>
      </c>
      <c r="AJ14" s="465">
        <f t="shared" si="6"/>
        <v>60</v>
      </c>
      <c r="AK14" s="465">
        <v>30</v>
      </c>
      <c r="AL14" s="465"/>
      <c r="AM14" s="465">
        <v>30</v>
      </c>
      <c r="AN14" s="465">
        <f t="shared" si="7"/>
        <v>90</v>
      </c>
      <c r="AO14" s="466">
        <f t="shared" si="8"/>
        <v>4</v>
      </c>
      <c r="AP14" s="465" t="s">
        <v>367</v>
      </c>
      <c r="AQ14" s="466">
        <f t="shared" si="9"/>
        <v>40</v>
      </c>
      <c r="AR14" s="467" t="s">
        <v>370</v>
      </c>
      <c r="AS14" s="467"/>
      <c r="AT14" s="467"/>
      <c r="AU14" s="467"/>
      <c r="AV14" s="467"/>
    </row>
    <row r="15" spans="1:48" ht="14.4">
      <c r="A15" s="407"/>
      <c r="B15" s="407"/>
      <c r="C15" s="416"/>
      <c r="D15" s="418"/>
      <c r="E15" s="287"/>
      <c r="F15" s="287"/>
      <c r="G15" s="287"/>
      <c r="H15" s="287"/>
      <c r="I15" s="287"/>
      <c r="J15" s="287"/>
      <c r="K15" s="418"/>
      <c r="L15" s="287"/>
      <c r="M15" s="418"/>
      <c r="N15" s="409"/>
      <c r="O15" s="413"/>
      <c r="P15" s="413"/>
      <c r="Q15" s="413"/>
      <c r="R15" s="413"/>
      <c r="S15" s="413"/>
      <c r="T15" s="413"/>
      <c r="U15" s="413"/>
      <c r="V15" s="413"/>
      <c r="W15" s="413"/>
      <c r="X15" s="413"/>
      <c r="Y15" s="413"/>
      <c r="Z15" s="413"/>
      <c r="AA15" s="413"/>
      <c r="AB15" s="413"/>
      <c r="AC15" s="413"/>
      <c r="AD15" s="413"/>
      <c r="AE15" s="413"/>
      <c r="AF15" s="470"/>
      <c r="AG15" s="471" t="s">
        <v>266</v>
      </c>
      <c r="AH15" s="472">
        <v>4</v>
      </c>
      <c r="AI15" s="473">
        <f t="shared" si="5"/>
        <v>120</v>
      </c>
      <c r="AJ15" s="473">
        <f t="shared" si="6"/>
        <v>45</v>
      </c>
      <c r="AK15" s="473">
        <v>30</v>
      </c>
      <c r="AL15" s="473"/>
      <c r="AM15" s="473">
        <v>15</v>
      </c>
      <c r="AN15" s="473">
        <f t="shared" si="7"/>
        <v>75</v>
      </c>
      <c r="AO15" s="472">
        <v>3</v>
      </c>
      <c r="AP15" s="473" t="s">
        <v>367</v>
      </c>
      <c r="AQ15" s="472">
        <f t="shared" si="9"/>
        <v>37.5</v>
      </c>
      <c r="AR15" s="474" t="s">
        <v>370</v>
      </c>
      <c r="AS15" s="409"/>
      <c r="AT15" s="409" t="s">
        <v>466</v>
      </c>
      <c r="AU15" s="409"/>
      <c r="AV15" s="409"/>
    </row>
    <row r="16" spans="1:48" ht="14.4">
      <c r="A16" s="407" t="s">
        <v>361</v>
      </c>
      <c r="B16" s="407" t="s">
        <v>362</v>
      </c>
      <c r="C16" s="416" t="s">
        <v>115</v>
      </c>
      <c r="D16" s="418">
        <v>5</v>
      </c>
      <c r="E16" s="287">
        <f t="shared" ref="E16:E17" si="10">D16*30</f>
        <v>150</v>
      </c>
      <c r="F16" s="287">
        <f t="shared" ref="F16:F17" si="11">G16+H16+I16</f>
        <v>60</v>
      </c>
      <c r="G16" s="287">
        <v>15</v>
      </c>
      <c r="H16" s="287">
        <v>45</v>
      </c>
      <c r="I16" s="287"/>
      <c r="J16" s="287">
        <f t="shared" ref="J16:J17" si="12">E16-F16</f>
        <v>90</v>
      </c>
      <c r="K16" s="418">
        <f t="shared" ref="K16:K17" si="13">F16/15</f>
        <v>4</v>
      </c>
      <c r="L16" s="287" t="s">
        <v>373</v>
      </c>
      <c r="M16" s="418">
        <f t="shared" ref="M16:M17" si="14">F16/E16*100</f>
        <v>40</v>
      </c>
      <c r="N16" s="409" t="s">
        <v>363</v>
      </c>
      <c r="O16" s="413"/>
      <c r="P16" s="413"/>
      <c r="Q16" s="413"/>
      <c r="R16" s="413"/>
      <c r="S16" s="413"/>
      <c r="T16" s="413"/>
      <c r="U16" s="413"/>
      <c r="V16" s="413"/>
      <c r="W16" s="413"/>
      <c r="X16" s="413"/>
      <c r="Y16" s="413"/>
      <c r="Z16" s="413"/>
      <c r="AA16" s="413"/>
      <c r="AB16" s="413"/>
      <c r="AC16" s="413"/>
      <c r="AD16" s="413" t="s">
        <v>374</v>
      </c>
      <c r="AE16" s="413"/>
      <c r="AF16" s="475">
        <v>11.6</v>
      </c>
      <c r="AG16" s="463" t="s">
        <v>263</v>
      </c>
      <c r="AH16" s="476">
        <v>4</v>
      </c>
      <c r="AI16" s="465">
        <f t="shared" si="5"/>
        <v>120</v>
      </c>
      <c r="AJ16" s="465">
        <f t="shared" si="6"/>
        <v>60</v>
      </c>
      <c r="AK16" s="465">
        <v>15</v>
      </c>
      <c r="AL16" s="465">
        <v>45</v>
      </c>
      <c r="AM16" s="465"/>
      <c r="AN16" s="465">
        <f t="shared" si="7"/>
        <v>60</v>
      </c>
      <c r="AO16" s="466">
        <f t="shared" ref="AO16:AO17" si="15">AJ16/15</f>
        <v>4</v>
      </c>
      <c r="AP16" s="465" t="s">
        <v>361</v>
      </c>
      <c r="AQ16" s="466">
        <f t="shared" si="9"/>
        <v>50</v>
      </c>
      <c r="AR16" s="409" t="s">
        <v>363</v>
      </c>
      <c r="AS16" s="409"/>
      <c r="AT16" s="409"/>
      <c r="AU16" s="409"/>
      <c r="AV16" s="409"/>
    </row>
    <row r="17" spans="1:48" ht="14.4">
      <c r="A17" s="407" t="s">
        <v>361</v>
      </c>
      <c r="B17" s="407" t="s">
        <v>362</v>
      </c>
      <c r="C17" s="416" t="s">
        <v>376</v>
      </c>
      <c r="D17" s="418">
        <v>1</v>
      </c>
      <c r="E17" s="287">
        <f t="shared" si="10"/>
        <v>30</v>
      </c>
      <c r="F17" s="287">
        <f t="shared" si="11"/>
        <v>15</v>
      </c>
      <c r="G17" s="287">
        <v>8</v>
      </c>
      <c r="H17" s="287"/>
      <c r="I17" s="287">
        <v>7</v>
      </c>
      <c r="J17" s="287">
        <f t="shared" si="12"/>
        <v>15</v>
      </c>
      <c r="K17" s="418">
        <f t="shared" si="13"/>
        <v>1</v>
      </c>
      <c r="L17" s="287" t="s">
        <v>361</v>
      </c>
      <c r="M17" s="418">
        <f t="shared" si="14"/>
        <v>50</v>
      </c>
      <c r="N17" s="409" t="s">
        <v>370</v>
      </c>
      <c r="O17" s="413"/>
      <c r="P17" s="413"/>
      <c r="Q17" s="413"/>
      <c r="R17" s="413"/>
      <c r="S17" s="413"/>
      <c r="T17" s="413"/>
      <c r="U17" s="413"/>
      <c r="V17" s="413"/>
      <c r="W17" s="413"/>
      <c r="X17" s="413"/>
      <c r="Y17" s="413"/>
      <c r="Z17" s="413"/>
      <c r="AA17" s="413"/>
      <c r="AB17" s="413"/>
      <c r="AC17" s="413"/>
      <c r="AD17" s="413" t="s">
        <v>371</v>
      </c>
      <c r="AE17" s="413"/>
      <c r="AF17" s="475">
        <v>1</v>
      </c>
      <c r="AG17" s="463" t="s">
        <v>261</v>
      </c>
      <c r="AH17" s="466">
        <v>2</v>
      </c>
      <c r="AI17" s="465">
        <f t="shared" si="5"/>
        <v>60</v>
      </c>
      <c r="AJ17" s="465">
        <f t="shared" si="6"/>
        <v>30</v>
      </c>
      <c r="AK17" s="465">
        <v>15</v>
      </c>
      <c r="AL17" s="465"/>
      <c r="AM17" s="465">
        <v>15</v>
      </c>
      <c r="AN17" s="465">
        <f t="shared" si="7"/>
        <v>30</v>
      </c>
      <c r="AO17" s="466">
        <f t="shared" si="15"/>
        <v>2</v>
      </c>
      <c r="AP17" s="465" t="s">
        <v>361</v>
      </c>
      <c r="AQ17" s="466">
        <f t="shared" si="9"/>
        <v>50</v>
      </c>
      <c r="AR17" s="409" t="s">
        <v>370</v>
      </c>
      <c r="AS17" s="409"/>
      <c r="AT17" s="409"/>
      <c r="AU17" s="409"/>
      <c r="AV17" s="409"/>
    </row>
    <row r="18" spans="1:48" ht="14.4">
      <c r="A18" s="407"/>
      <c r="B18" s="407"/>
      <c r="C18" s="423" t="s">
        <v>52</v>
      </c>
      <c r="D18" s="424">
        <f t="shared" ref="D18:K18" si="16">SUM(D11:D17)</f>
        <v>27</v>
      </c>
      <c r="E18" s="425">
        <f t="shared" si="16"/>
        <v>810</v>
      </c>
      <c r="F18" s="425">
        <f t="shared" si="16"/>
        <v>330</v>
      </c>
      <c r="G18" s="425">
        <f t="shared" si="16"/>
        <v>128</v>
      </c>
      <c r="H18" s="425">
        <f t="shared" si="16"/>
        <v>45</v>
      </c>
      <c r="I18" s="425">
        <f t="shared" si="16"/>
        <v>157</v>
      </c>
      <c r="J18" s="425">
        <f t="shared" si="16"/>
        <v>480</v>
      </c>
      <c r="K18" s="425">
        <f t="shared" si="16"/>
        <v>22</v>
      </c>
      <c r="L18" s="425"/>
      <c r="M18" s="425"/>
      <c r="N18" s="409"/>
      <c r="O18" s="413"/>
      <c r="P18" s="413"/>
      <c r="Q18" s="413"/>
      <c r="R18" s="413"/>
      <c r="S18" s="413"/>
      <c r="T18" s="413"/>
      <c r="U18" s="413"/>
      <c r="V18" s="413"/>
      <c r="W18" s="413"/>
      <c r="X18" s="413"/>
      <c r="Y18" s="413"/>
      <c r="Z18" s="413"/>
      <c r="AA18" s="413"/>
      <c r="AB18" s="413"/>
      <c r="AC18" s="413"/>
      <c r="AD18" s="413"/>
      <c r="AE18" s="413"/>
      <c r="AF18" s="477"/>
      <c r="AG18" s="423" t="s">
        <v>52</v>
      </c>
      <c r="AH18" s="424">
        <f t="shared" ref="AH18:AO18" si="17">SUM(AH11:AH17)</f>
        <v>30</v>
      </c>
      <c r="AI18" s="425">
        <f t="shared" si="17"/>
        <v>900</v>
      </c>
      <c r="AJ18" s="425">
        <f t="shared" si="17"/>
        <v>390</v>
      </c>
      <c r="AK18" s="425">
        <f t="shared" si="17"/>
        <v>165</v>
      </c>
      <c r="AL18" s="425">
        <f t="shared" si="17"/>
        <v>45</v>
      </c>
      <c r="AM18" s="425">
        <f t="shared" si="17"/>
        <v>180</v>
      </c>
      <c r="AN18" s="425">
        <f t="shared" si="17"/>
        <v>510</v>
      </c>
      <c r="AO18" s="425">
        <f t="shared" si="17"/>
        <v>26</v>
      </c>
      <c r="AP18" s="425"/>
      <c r="AQ18" s="425"/>
      <c r="AR18" s="409"/>
      <c r="AS18" s="409"/>
      <c r="AT18" s="409"/>
      <c r="AU18" s="409"/>
      <c r="AV18" s="409"/>
    </row>
    <row r="19" spans="1:48" ht="14.4">
      <c r="A19" s="407"/>
      <c r="B19" s="407"/>
      <c r="C19" s="426" t="s">
        <v>377</v>
      </c>
      <c r="D19" s="427">
        <f>30-D18</f>
        <v>3</v>
      </c>
      <c r="E19" s="427"/>
      <c r="F19" s="427"/>
      <c r="G19" s="427"/>
      <c r="H19" s="427"/>
      <c r="I19" s="427"/>
      <c r="J19" s="427"/>
      <c r="K19" s="427"/>
      <c r="L19" s="427"/>
      <c r="M19" s="409"/>
      <c r="N19" s="409"/>
      <c r="O19" s="413"/>
      <c r="P19" s="413"/>
      <c r="Q19" s="413"/>
      <c r="R19" s="413"/>
      <c r="S19" s="413"/>
      <c r="T19" s="413"/>
      <c r="U19" s="413"/>
      <c r="V19" s="413"/>
      <c r="W19" s="413"/>
      <c r="X19" s="413"/>
      <c r="Y19" s="413"/>
      <c r="Z19" s="413"/>
      <c r="AA19" s="413"/>
      <c r="AB19" s="413"/>
      <c r="AC19" s="413"/>
      <c r="AD19" s="413"/>
      <c r="AE19" s="413"/>
      <c r="AF19" s="414"/>
      <c r="AG19" s="426"/>
      <c r="AH19" s="427">
        <f>30-AH18</f>
        <v>0</v>
      </c>
      <c r="AI19" s="427"/>
      <c r="AJ19" s="427"/>
      <c r="AK19" s="427"/>
      <c r="AL19" s="427"/>
      <c r="AM19" s="427"/>
      <c r="AN19" s="427"/>
      <c r="AO19" s="427"/>
      <c r="AP19" s="427"/>
      <c r="AQ19" s="409"/>
      <c r="AR19" s="409"/>
      <c r="AS19" s="409"/>
      <c r="AT19" s="409"/>
      <c r="AU19" s="409"/>
      <c r="AV19" s="409"/>
    </row>
    <row r="20" spans="1:48" ht="14.4">
      <c r="A20" s="407"/>
      <c r="B20" s="407"/>
      <c r="C20" s="415" t="s">
        <v>378</v>
      </c>
      <c r="D20" s="409"/>
      <c r="E20" s="409"/>
      <c r="F20" s="409"/>
      <c r="G20" s="409"/>
      <c r="H20" s="409"/>
      <c r="I20" s="409"/>
      <c r="J20" s="409"/>
      <c r="K20" s="409"/>
      <c r="L20" s="409"/>
      <c r="M20" s="409"/>
      <c r="N20" s="409"/>
      <c r="O20" s="413"/>
      <c r="P20" s="413"/>
      <c r="Q20" s="413"/>
      <c r="R20" s="413"/>
      <c r="S20" s="413"/>
      <c r="T20" s="413"/>
      <c r="U20" s="413"/>
      <c r="V20" s="413"/>
      <c r="W20" s="413"/>
      <c r="X20" s="413"/>
      <c r="Y20" s="413"/>
      <c r="Z20" s="413"/>
      <c r="AA20" s="413"/>
      <c r="AB20" s="413"/>
      <c r="AC20" s="413"/>
      <c r="AD20" s="413"/>
      <c r="AE20" s="413"/>
      <c r="AF20" s="414"/>
      <c r="AG20" s="415" t="s">
        <v>378</v>
      </c>
      <c r="AH20" s="409"/>
      <c r="AI20" s="409"/>
      <c r="AJ20" s="409"/>
      <c r="AK20" s="409"/>
      <c r="AL20" s="409"/>
      <c r="AM20" s="409"/>
      <c r="AN20" s="409"/>
      <c r="AO20" s="409"/>
      <c r="AP20" s="409"/>
      <c r="AQ20" s="409"/>
      <c r="AR20" s="409"/>
      <c r="AS20" s="409"/>
      <c r="AT20" s="409"/>
      <c r="AU20" s="409"/>
      <c r="AV20" s="409"/>
    </row>
    <row r="21" spans="1:48" ht="15" customHeight="1">
      <c r="A21" s="407"/>
      <c r="B21" s="407"/>
      <c r="C21" s="966" t="s">
        <v>349</v>
      </c>
      <c r="D21" s="962" t="s">
        <v>350</v>
      </c>
      <c r="E21" s="964" t="s">
        <v>351</v>
      </c>
      <c r="F21" s="834"/>
      <c r="G21" s="834"/>
      <c r="H21" s="834"/>
      <c r="I21" s="834"/>
      <c r="J21" s="835"/>
      <c r="K21" s="962" t="s">
        <v>352</v>
      </c>
      <c r="L21" s="962" t="s">
        <v>353</v>
      </c>
      <c r="M21" s="962" t="s">
        <v>354</v>
      </c>
      <c r="N21" s="409"/>
      <c r="O21" s="413"/>
      <c r="P21" s="413"/>
      <c r="Q21" s="413"/>
      <c r="R21" s="413"/>
      <c r="S21" s="413"/>
      <c r="T21" s="413"/>
      <c r="U21" s="413"/>
      <c r="V21" s="413"/>
      <c r="W21" s="413"/>
      <c r="X21" s="413"/>
      <c r="Y21" s="413"/>
      <c r="Z21" s="413"/>
      <c r="AA21" s="413"/>
      <c r="AB21" s="413"/>
      <c r="AC21" s="413"/>
      <c r="AD21" s="413"/>
      <c r="AE21" s="413"/>
      <c r="AF21" s="414"/>
      <c r="AG21" s="966" t="s">
        <v>349</v>
      </c>
      <c r="AH21" s="962" t="s">
        <v>350</v>
      </c>
      <c r="AI21" s="964" t="s">
        <v>351</v>
      </c>
      <c r="AJ21" s="834"/>
      <c r="AK21" s="834"/>
      <c r="AL21" s="834"/>
      <c r="AM21" s="834"/>
      <c r="AN21" s="835"/>
      <c r="AO21" s="962" t="s">
        <v>352</v>
      </c>
      <c r="AP21" s="962" t="s">
        <v>353</v>
      </c>
      <c r="AQ21" s="962" t="s">
        <v>354</v>
      </c>
      <c r="AR21" s="409"/>
      <c r="AS21" s="409"/>
      <c r="AT21" s="409"/>
      <c r="AU21" s="409"/>
      <c r="AV21" s="409"/>
    </row>
    <row r="22" spans="1:48" ht="15" customHeight="1">
      <c r="A22" s="407"/>
      <c r="B22" s="407"/>
      <c r="C22" s="907"/>
      <c r="D22" s="907"/>
      <c r="E22" s="962" t="s">
        <v>63</v>
      </c>
      <c r="F22" s="965" t="s">
        <v>355</v>
      </c>
      <c r="G22" s="834"/>
      <c r="H22" s="834"/>
      <c r="I22" s="835"/>
      <c r="J22" s="962" t="s">
        <v>379</v>
      </c>
      <c r="K22" s="907"/>
      <c r="L22" s="907"/>
      <c r="M22" s="907"/>
      <c r="N22" s="409"/>
      <c r="O22" s="413"/>
      <c r="P22" s="413"/>
      <c r="Q22" s="413"/>
      <c r="R22" s="413"/>
      <c r="S22" s="413"/>
      <c r="T22" s="413"/>
      <c r="U22" s="413"/>
      <c r="V22" s="413"/>
      <c r="W22" s="413"/>
      <c r="X22" s="413"/>
      <c r="Y22" s="413"/>
      <c r="Z22" s="413"/>
      <c r="AA22" s="413"/>
      <c r="AB22" s="413"/>
      <c r="AC22" s="413"/>
      <c r="AD22" s="413"/>
      <c r="AE22" s="413"/>
      <c r="AF22" s="414"/>
      <c r="AG22" s="907"/>
      <c r="AH22" s="907"/>
      <c r="AI22" s="962" t="s">
        <v>63</v>
      </c>
      <c r="AJ22" s="965" t="s">
        <v>355</v>
      </c>
      <c r="AK22" s="834"/>
      <c r="AL22" s="834"/>
      <c r="AM22" s="835"/>
      <c r="AN22" s="962" t="s">
        <v>379</v>
      </c>
      <c r="AO22" s="907"/>
      <c r="AP22" s="907"/>
      <c r="AQ22" s="907"/>
      <c r="AR22" s="409"/>
      <c r="AS22" s="409"/>
      <c r="AT22" s="409"/>
      <c r="AU22" s="409"/>
      <c r="AV22" s="409"/>
    </row>
    <row r="23" spans="1:48" ht="15" customHeight="1">
      <c r="A23" s="407"/>
      <c r="B23" s="407"/>
      <c r="C23" s="907"/>
      <c r="D23" s="907"/>
      <c r="E23" s="907"/>
      <c r="F23" s="962" t="s">
        <v>357</v>
      </c>
      <c r="G23" s="964" t="s">
        <v>358</v>
      </c>
      <c r="H23" s="834"/>
      <c r="I23" s="835"/>
      <c r="J23" s="907"/>
      <c r="K23" s="907"/>
      <c r="L23" s="907"/>
      <c r="M23" s="907"/>
      <c r="N23" s="409"/>
      <c r="O23" s="413"/>
      <c r="P23" s="413"/>
      <c r="Q23" s="413"/>
      <c r="R23" s="413"/>
      <c r="S23" s="413"/>
      <c r="T23" s="413"/>
      <c r="U23" s="413"/>
      <c r="V23" s="413"/>
      <c r="W23" s="413"/>
      <c r="X23" s="413"/>
      <c r="Y23" s="413"/>
      <c r="Z23" s="413"/>
      <c r="AA23" s="413"/>
      <c r="AB23" s="413"/>
      <c r="AC23" s="413"/>
      <c r="AD23" s="413"/>
      <c r="AE23" s="413"/>
      <c r="AF23" s="414"/>
      <c r="AG23" s="907"/>
      <c r="AH23" s="907"/>
      <c r="AI23" s="907"/>
      <c r="AJ23" s="962" t="s">
        <v>357</v>
      </c>
      <c r="AK23" s="964" t="s">
        <v>358</v>
      </c>
      <c r="AL23" s="834"/>
      <c r="AM23" s="835"/>
      <c r="AN23" s="907"/>
      <c r="AO23" s="907"/>
      <c r="AP23" s="907"/>
      <c r="AQ23" s="907"/>
      <c r="AR23" s="409"/>
      <c r="AS23" s="409"/>
      <c r="AT23" s="409"/>
      <c r="AU23" s="409"/>
      <c r="AV23" s="409"/>
    </row>
    <row r="24" spans="1:48" ht="15" customHeight="1">
      <c r="A24" s="407"/>
      <c r="B24" s="407"/>
      <c r="C24" s="907"/>
      <c r="D24" s="907"/>
      <c r="E24" s="907"/>
      <c r="F24" s="907"/>
      <c r="G24" s="967" t="s">
        <v>68</v>
      </c>
      <c r="H24" s="967" t="s">
        <v>380</v>
      </c>
      <c r="I24" s="967" t="s">
        <v>381</v>
      </c>
      <c r="J24" s="907"/>
      <c r="K24" s="907"/>
      <c r="L24" s="907"/>
      <c r="M24" s="907"/>
      <c r="N24" s="409"/>
      <c r="O24" s="413"/>
      <c r="P24" s="413"/>
      <c r="Q24" s="413"/>
      <c r="R24" s="413"/>
      <c r="S24" s="413"/>
      <c r="T24" s="413"/>
      <c r="U24" s="413"/>
      <c r="V24" s="413"/>
      <c r="W24" s="413"/>
      <c r="X24" s="413"/>
      <c r="Y24" s="413"/>
      <c r="Z24" s="413"/>
      <c r="AA24" s="413"/>
      <c r="AB24" s="413"/>
      <c r="AC24" s="413"/>
      <c r="AD24" s="413"/>
      <c r="AE24" s="413"/>
      <c r="AF24" s="414"/>
      <c r="AG24" s="907"/>
      <c r="AH24" s="907"/>
      <c r="AI24" s="907"/>
      <c r="AJ24" s="907"/>
      <c r="AK24" s="967" t="s">
        <v>68</v>
      </c>
      <c r="AL24" s="967" t="s">
        <v>380</v>
      </c>
      <c r="AM24" s="967" t="s">
        <v>381</v>
      </c>
      <c r="AN24" s="907"/>
      <c r="AO24" s="907"/>
      <c r="AP24" s="907"/>
      <c r="AQ24" s="907"/>
      <c r="AR24" s="409"/>
      <c r="AS24" s="409"/>
      <c r="AT24" s="409"/>
      <c r="AU24" s="409"/>
      <c r="AV24" s="409"/>
    </row>
    <row r="25" spans="1:48" ht="15.75" customHeight="1">
      <c r="A25" s="407"/>
      <c r="B25" s="407"/>
      <c r="C25" s="907"/>
      <c r="D25" s="907"/>
      <c r="E25" s="907"/>
      <c r="F25" s="907"/>
      <c r="G25" s="907"/>
      <c r="H25" s="907"/>
      <c r="I25" s="907"/>
      <c r="J25" s="907"/>
      <c r="K25" s="907"/>
      <c r="L25" s="907"/>
      <c r="M25" s="907"/>
      <c r="N25" s="409"/>
      <c r="O25" s="413"/>
      <c r="P25" s="413"/>
      <c r="Q25" s="413"/>
      <c r="R25" s="413"/>
      <c r="S25" s="413"/>
      <c r="T25" s="413"/>
      <c r="U25" s="413"/>
      <c r="V25" s="413"/>
      <c r="W25" s="413"/>
      <c r="X25" s="413"/>
      <c r="Y25" s="413"/>
      <c r="Z25" s="413"/>
      <c r="AA25" s="413"/>
      <c r="AB25" s="413"/>
      <c r="AC25" s="413"/>
      <c r="AD25" s="413"/>
      <c r="AE25" s="413"/>
      <c r="AF25" s="414"/>
      <c r="AG25" s="907"/>
      <c r="AH25" s="907"/>
      <c r="AI25" s="907"/>
      <c r="AJ25" s="907"/>
      <c r="AK25" s="907"/>
      <c r="AL25" s="907"/>
      <c r="AM25" s="907"/>
      <c r="AN25" s="907"/>
      <c r="AO25" s="907"/>
      <c r="AP25" s="907"/>
      <c r="AQ25" s="907"/>
      <c r="AR25" s="409"/>
      <c r="AS25" s="409"/>
      <c r="AT25" s="409"/>
      <c r="AU25" s="409"/>
      <c r="AV25" s="409"/>
    </row>
    <row r="26" spans="1:48" ht="15.75" customHeight="1">
      <c r="A26" s="407"/>
      <c r="B26" s="407"/>
      <c r="C26" s="907"/>
      <c r="D26" s="907"/>
      <c r="E26" s="907"/>
      <c r="F26" s="907"/>
      <c r="G26" s="907"/>
      <c r="H26" s="907"/>
      <c r="I26" s="907"/>
      <c r="J26" s="907"/>
      <c r="K26" s="907"/>
      <c r="L26" s="907"/>
      <c r="M26" s="907"/>
      <c r="N26" s="409"/>
      <c r="O26" s="413"/>
      <c r="P26" s="413"/>
      <c r="Q26" s="413"/>
      <c r="R26" s="413"/>
      <c r="S26" s="413"/>
      <c r="T26" s="413"/>
      <c r="U26" s="413"/>
      <c r="V26" s="413"/>
      <c r="W26" s="413"/>
      <c r="X26" s="413"/>
      <c r="Y26" s="413"/>
      <c r="Z26" s="413"/>
      <c r="AA26" s="413"/>
      <c r="AB26" s="413"/>
      <c r="AC26" s="413"/>
      <c r="AD26" s="413"/>
      <c r="AE26" s="413"/>
      <c r="AF26" s="414"/>
      <c r="AG26" s="907"/>
      <c r="AH26" s="907"/>
      <c r="AI26" s="907"/>
      <c r="AJ26" s="907"/>
      <c r="AK26" s="907"/>
      <c r="AL26" s="907"/>
      <c r="AM26" s="907"/>
      <c r="AN26" s="907"/>
      <c r="AO26" s="907"/>
      <c r="AP26" s="907"/>
      <c r="AQ26" s="907"/>
      <c r="AR26" s="409"/>
      <c r="AS26" s="409"/>
      <c r="AT26" s="409"/>
      <c r="AU26" s="409"/>
      <c r="AV26" s="409"/>
    </row>
    <row r="27" spans="1:48" ht="15.75" customHeight="1">
      <c r="A27" s="407"/>
      <c r="B27" s="407"/>
      <c r="C27" s="963"/>
      <c r="D27" s="963"/>
      <c r="E27" s="963"/>
      <c r="F27" s="963"/>
      <c r="G27" s="963"/>
      <c r="H27" s="963"/>
      <c r="I27" s="963"/>
      <c r="J27" s="963"/>
      <c r="K27" s="963"/>
      <c r="L27" s="963"/>
      <c r="M27" s="963"/>
      <c r="N27" s="409"/>
      <c r="O27" s="413"/>
      <c r="P27" s="413"/>
      <c r="Q27" s="413"/>
      <c r="R27" s="413"/>
      <c r="S27" s="413"/>
      <c r="T27" s="413"/>
      <c r="U27" s="413"/>
      <c r="V27" s="413"/>
      <c r="W27" s="413"/>
      <c r="X27" s="413"/>
      <c r="Y27" s="413"/>
      <c r="Z27" s="413"/>
      <c r="AA27" s="413"/>
      <c r="AB27" s="413"/>
      <c r="AC27" s="413"/>
      <c r="AD27" s="413"/>
      <c r="AE27" s="413"/>
      <c r="AF27" s="414"/>
      <c r="AG27" s="963"/>
      <c r="AH27" s="963"/>
      <c r="AI27" s="963"/>
      <c r="AJ27" s="963"/>
      <c r="AK27" s="963"/>
      <c r="AL27" s="963"/>
      <c r="AM27" s="963"/>
      <c r="AN27" s="963"/>
      <c r="AO27" s="963"/>
      <c r="AP27" s="963"/>
      <c r="AQ27" s="963"/>
      <c r="AR27" s="409"/>
      <c r="AS27" s="409"/>
      <c r="AT27" s="409"/>
      <c r="AU27" s="409"/>
      <c r="AV27" s="409"/>
    </row>
    <row r="28" spans="1:48" ht="15.75" customHeight="1">
      <c r="A28" s="462" t="s">
        <v>361</v>
      </c>
      <c r="B28" s="462" t="s">
        <v>362</v>
      </c>
      <c r="C28" s="463" t="s">
        <v>85</v>
      </c>
      <c r="D28" s="464">
        <v>3</v>
      </c>
      <c r="E28" s="465">
        <f t="shared" ref="E28:E35" si="18">D28*30</f>
        <v>90</v>
      </c>
      <c r="F28" s="465">
        <f t="shared" ref="F28:F35" si="19">G28+H28+I28</f>
        <v>36</v>
      </c>
      <c r="G28" s="465"/>
      <c r="H28" s="465"/>
      <c r="I28" s="465">
        <v>36</v>
      </c>
      <c r="J28" s="465">
        <f t="shared" ref="J28:J35" si="20">E28-F28</f>
        <v>54</v>
      </c>
      <c r="K28" s="466">
        <f t="shared" ref="K28:K35" si="21">F28/18</f>
        <v>2</v>
      </c>
      <c r="L28" s="465" t="s">
        <v>361</v>
      </c>
      <c r="M28" s="466">
        <f t="shared" ref="M28:M35" si="22">F28/E28*100</f>
        <v>40</v>
      </c>
      <c r="N28" s="467" t="s">
        <v>363</v>
      </c>
      <c r="O28" s="468"/>
      <c r="P28" s="468"/>
      <c r="Q28" s="468"/>
      <c r="R28" s="468"/>
      <c r="S28" s="468"/>
      <c r="T28" s="468"/>
      <c r="U28" s="468"/>
      <c r="V28" s="468"/>
      <c r="W28" s="468"/>
      <c r="X28" s="468"/>
      <c r="Y28" s="468"/>
      <c r="Z28" s="468"/>
      <c r="AA28" s="468"/>
      <c r="AB28" s="468"/>
      <c r="AC28" s="468"/>
      <c r="AD28" s="468" t="s">
        <v>364</v>
      </c>
      <c r="AE28" s="468"/>
      <c r="AF28" s="469">
        <v>11.13</v>
      </c>
      <c r="AG28" s="463" t="s">
        <v>85</v>
      </c>
      <c r="AH28" s="464">
        <v>3</v>
      </c>
      <c r="AI28" s="465">
        <f t="shared" ref="AI28:AI35" si="23">AH28*30</f>
        <v>90</v>
      </c>
      <c r="AJ28" s="465">
        <f t="shared" ref="AJ28:AJ32" si="24">AK28+AL28+AM28</f>
        <v>36</v>
      </c>
      <c r="AK28" s="465"/>
      <c r="AL28" s="465"/>
      <c r="AM28" s="465">
        <v>36</v>
      </c>
      <c r="AN28" s="465">
        <f t="shared" ref="AN28:AN35" si="25">AI28-AJ28</f>
        <v>54</v>
      </c>
      <c r="AO28" s="466">
        <f>AJ28/18</f>
        <v>2</v>
      </c>
      <c r="AP28" s="465" t="s">
        <v>361</v>
      </c>
      <c r="AQ28" s="466">
        <f t="shared" ref="AQ28:AQ35" si="26">AJ28/AI28*100</f>
        <v>40</v>
      </c>
      <c r="AR28" s="467"/>
      <c r="AS28" s="467"/>
      <c r="AT28" s="467"/>
      <c r="AU28" s="467"/>
      <c r="AV28" s="467"/>
    </row>
    <row r="29" spans="1:48" ht="15.75" customHeight="1">
      <c r="A29" s="407" t="s">
        <v>361</v>
      </c>
      <c r="B29" s="407" t="s">
        <v>362</v>
      </c>
      <c r="C29" s="416" t="s">
        <v>92</v>
      </c>
      <c r="D29" s="418">
        <v>3.5</v>
      </c>
      <c r="E29" s="287">
        <f t="shared" si="18"/>
        <v>105</v>
      </c>
      <c r="F29" s="287">
        <f t="shared" si="19"/>
        <v>72</v>
      </c>
      <c r="G29" s="287"/>
      <c r="H29" s="287"/>
      <c r="I29" s="287">
        <v>72</v>
      </c>
      <c r="J29" s="287">
        <f t="shared" si="20"/>
        <v>33</v>
      </c>
      <c r="K29" s="418">
        <f t="shared" si="21"/>
        <v>4</v>
      </c>
      <c r="L29" s="287" t="s">
        <v>361</v>
      </c>
      <c r="M29" s="418">
        <f t="shared" si="22"/>
        <v>68.571428571428569</v>
      </c>
      <c r="N29" s="409" t="s">
        <v>363</v>
      </c>
      <c r="O29" s="413"/>
      <c r="P29" s="413"/>
      <c r="Q29" s="413"/>
      <c r="R29" s="413"/>
      <c r="S29" s="413"/>
      <c r="T29" s="413"/>
      <c r="U29" s="413"/>
      <c r="V29" s="413"/>
      <c r="W29" s="413"/>
      <c r="X29" s="413"/>
      <c r="Y29" s="413"/>
      <c r="Z29" s="413"/>
      <c r="AA29" s="413"/>
      <c r="AB29" s="413"/>
      <c r="AC29" s="413"/>
      <c r="AD29" s="413" t="s">
        <v>366</v>
      </c>
      <c r="AE29" s="413"/>
      <c r="AF29" s="469">
        <v>5.7</v>
      </c>
      <c r="AG29" s="463" t="s">
        <v>135</v>
      </c>
      <c r="AH29" s="476">
        <v>6</v>
      </c>
      <c r="AI29" s="465">
        <f t="shared" si="23"/>
        <v>180</v>
      </c>
      <c r="AJ29" s="465">
        <f t="shared" si="24"/>
        <v>72</v>
      </c>
      <c r="AK29" s="465">
        <v>36</v>
      </c>
      <c r="AL29" s="465"/>
      <c r="AM29" s="465">
        <v>36</v>
      </c>
      <c r="AN29" s="465">
        <f t="shared" si="25"/>
        <v>108</v>
      </c>
      <c r="AO29" s="466">
        <v>4</v>
      </c>
      <c r="AP29" s="465" t="s">
        <v>361</v>
      </c>
      <c r="AQ29" s="466">
        <f t="shared" si="26"/>
        <v>40</v>
      </c>
      <c r="AR29" s="409" t="s">
        <v>370</v>
      </c>
      <c r="AS29" s="409"/>
      <c r="AT29" s="409"/>
      <c r="AU29" s="409"/>
      <c r="AV29" s="409"/>
    </row>
    <row r="30" spans="1:48" ht="15.75" customHeight="1">
      <c r="A30" s="407" t="s">
        <v>361</v>
      </c>
      <c r="B30" s="407" t="s">
        <v>362</v>
      </c>
      <c r="C30" s="416" t="s">
        <v>113</v>
      </c>
      <c r="D30" s="418">
        <v>6</v>
      </c>
      <c r="E30" s="287">
        <f t="shared" si="18"/>
        <v>180</v>
      </c>
      <c r="F30" s="287">
        <f t="shared" si="19"/>
        <v>72</v>
      </c>
      <c r="G30" s="287">
        <v>36</v>
      </c>
      <c r="H30" s="287">
        <v>18</v>
      </c>
      <c r="I30" s="287">
        <v>18</v>
      </c>
      <c r="J30" s="287">
        <f t="shared" si="20"/>
        <v>108</v>
      </c>
      <c r="K30" s="418">
        <f t="shared" si="21"/>
        <v>4</v>
      </c>
      <c r="L30" s="287" t="s">
        <v>367</v>
      </c>
      <c r="M30" s="418">
        <f t="shared" si="22"/>
        <v>40</v>
      </c>
      <c r="N30" s="409" t="s">
        <v>363</v>
      </c>
      <c r="O30" s="413"/>
      <c r="P30" s="413"/>
      <c r="Q30" s="413"/>
      <c r="R30" s="413"/>
      <c r="S30" s="413"/>
      <c r="T30" s="413"/>
      <c r="U30" s="413"/>
      <c r="V30" s="413"/>
      <c r="W30" s="413"/>
      <c r="X30" s="413"/>
      <c r="Y30" s="413"/>
      <c r="Z30" s="413"/>
      <c r="AA30" s="413"/>
      <c r="AB30" s="413"/>
      <c r="AC30" s="413"/>
      <c r="AD30" s="413" t="s">
        <v>369</v>
      </c>
      <c r="AE30" s="413"/>
      <c r="AF30" s="469">
        <v>6</v>
      </c>
      <c r="AG30" s="463" t="s">
        <v>467</v>
      </c>
      <c r="AH30" s="466">
        <v>6</v>
      </c>
      <c r="AI30" s="465">
        <f t="shared" si="23"/>
        <v>180</v>
      </c>
      <c r="AJ30" s="465">
        <f t="shared" si="24"/>
        <v>72</v>
      </c>
      <c r="AK30" s="465">
        <v>36</v>
      </c>
      <c r="AL30" s="465">
        <v>18</v>
      </c>
      <c r="AM30" s="465">
        <v>18</v>
      </c>
      <c r="AN30" s="465">
        <f t="shared" si="25"/>
        <v>108</v>
      </c>
      <c r="AO30" s="466">
        <f t="shared" ref="AO30:AO35" si="27">AJ30/18</f>
        <v>4</v>
      </c>
      <c r="AP30" s="465" t="s">
        <v>367</v>
      </c>
      <c r="AQ30" s="466">
        <f t="shared" si="26"/>
        <v>40</v>
      </c>
      <c r="AR30" s="409"/>
      <c r="AS30" s="409"/>
      <c r="AT30" s="409"/>
      <c r="AU30" s="409"/>
      <c r="AV30" s="409"/>
    </row>
    <row r="31" spans="1:48" ht="29.25" customHeight="1">
      <c r="A31" s="407" t="s">
        <v>361</v>
      </c>
      <c r="B31" s="407" t="s">
        <v>362</v>
      </c>
      <c r="C31" s="416" t="s">
        <v>120</v>
      </c>
      <c r="D31" s="418">
        <v>6</v>
      </c>
      <c r="E31" s="287">
        <f t="shared" si="18"/>
        <v>180</v>
      </c>
      <c r="F31" s="287">
        <f t="shared" si="19"/>
        <v>72</v>
      </c>
      <c r="G31" s="287">
        <v>36</v>
      </c>
      <c r="H31" s="287"/>
      <c r="I31" s="287">
        <v>36</v>
      </c>
      <c r="J31" s="287">
        <f t="shared" si="20"/>
        <v>108</v>
      </c>
      <c r="K31" s="418">
        <f t="shared" si="21"/>
        <v>4</v>
      </c>
      <c r="L31" s="287" t="s">
        <v>367</v>
      </c>
      <c r="M31" s="418">
        <f t="shared" si="22"/>
        <v>40</v>
      </c>
      <c r="N31" s="409" t="s">
        <v>370</v>
      </c>
      <c r="O31" s="413"/>
      <c r="P31" s="413"/>
      <c r="Q31" s="413"/>
      <c r="R31" s="413"/>
      <c r="S31" s="413"/>
      <c r="T31" s="413"/>
      <c r="U31" s="413"/>
      <c r="V31" s="413"/>
      <c r="W31" s="413"/>
      <c r="X31" s="413"/>
      <c r="Y31" s="413"/>
      <c r="Z31" s="413"/>
      <c r="AA31" s="413"/>
      <c r="AB31" s="413"/>
      <c r="AC31" s="413"/>
      <c r="AD31" s="413" t="s">
        <v>371</v>
      </c>
      <c r="AE31" s="413"/>
      <c r="AF31" s="477">
        <v>6</v>
      </c>
      <c r="AG31" s="463" t="s">
        <v>120</v>
      </c>
      <c r="AH31" s="466">
        <v>6</v>
      </c>
      <c r="AI31" s="465">
        <f t="shared" si="23"/>
        <v>180</v>
      </c>
      <c r="AJ31" s="465">
        <f t="shared" si="24"/>
        <v>72</v>
      </c>
      <c r="AK31" s="465">
        <v>36</v>
      </c>
      <c r="AL31" s="465"/>
      <c r="AM31" s="465">
        <v>36</v>
      </c>
      <c r="AN31" s="465">
        <f t="shared" si="25"/>
        <v>108</v>
      </c>
      <c r="AO31" s="466">
        <f t="shared" si="27"/>
        <v>4</v>
      </c>
      <c r="AP31" s="465" t="s">
        <v>367</v>
      </c>
      <c r="AQ31" s="466">
        <f t="shared" si="26"/>
        <v>40</v>
      </c>
      <c r="AR31" s="409"/>
      <c r="AS31" s="409"/>
      <c r="AT31" s="409"/>
      <c r="AU31" s="409"/>
      <c r="AV31" s="409"/>
    </row>
    <row r="32" spans="1:48" ht="15.75" customHeight="1">
      <c r="A32" s="407" t="s">
        <v>361</v>
      </c>
      <c r="B32" s="407" t="s">
        <v>362</v>
      </c>
      <c r="C32" s="416" t="s">
        <v>109</v>
      </c>
      <c r="D32" s="418">
        <v>4</v>
      </c>
      <c r="E32" s="287">
        <f t="shared" si="18"/>
        <v>120</v>
      </c>
      <c r="F32" s="287">
        <f t="shared" si="19"/>
        <v>54</v>
      </c>
      <c r="G32" s="287">
        <v>18</v>
      </c>
      <c r="H32" s="287"/>
      <c r="I32" s="287">
        <v>36</v>
      </c>
      <c r="J32" s="287">
        <f t="shared" si="20"/>
        <v>66</v>
      </c>
      <c r="K32" s="418">
        <f t="shared" si="21"/>
        <v>3</v>
      </c>
      <c r="L32" s="287" t="s">
        <v>367</v>
      </c>
      <c r="M32" s="418">
        <f t="shared" si="22"/>
        <v>45</v>
      </c>
      <c r="N32" s="409" t="s">
        <v>363</v>
      </c>
      <c r="O32" s="413"/>
      <c r="P32" s="413"/>
      <c r="Q32" s="413"/>
      <c r="R32" s="413"/>
      <c r="S32" s="413"/>
      <c r="T32" s="413"/>
      <c r="U32" s="413"/>
      <c r="V32" s="413"/>
      <c r="W32" s="413"/>
      <c r="X32" s="413"/>
      <c r="Y32" s="413"/>
      <c r="Z32" s="413"/>
      <c r="AA32" s="413"/>
      <c r="AB32" s="413"/>
      <c r="AC32" s="413"/>
      <c r="AD32" s="413" t="s">
        <v>368</v>
      </c>
      <c r="AE32" s="413"/>
      <c r="AF32" s="469">
        <v>1.2</v>
      </c>
      <c r="AG32" s="463" t="s">
        <v>109</v>
      </c>
      <c r="AH32" s="466">
        <v>3</v>
      </c>
      <c r="AI32" s="465">
        <f t="shared" si="23"/>
        <v>90</v>
      </c>
      <c r="AJ32" s="465">
        <f t="shared" si="24"/>
        <v>54</v>
      </c>
      <c r="AK32" s="465">
        <v>18</v>
      </c>
      <c r="AL32" s="465"/>
      <c r="AM32" s="465">
        <v>36</v>
      </c>
      <c r="AN32" s="465">
        <f t="shared" si="25"/>
        <v>36</v>
      </c>
      <c r="AO32" s="466">
        <f t="shared" si="27"/>
        <v>3</v>
      </c>
      <c r="AP32" s="465" t="s">
        <v>367</v>
      </c>
      <c r="AQ32" s="466">
        <f t="shared" si="26"/>
        <v>60</v>
      </c>
      <c r="AR32" s="409"/>
      <c r="AS32" s="409"/>
      <c r="AT32" s="409"/>
      <c r="AU32" s="409"/>
      <c r="AV32" s="409"/>
    </row>
    <row r="33" spans="1:48" ht="15.75" customHeight="1">
      <c r="A33" s="407" t="s">
        <v>361</v>
      </c>
      <c r="B33" s="407" t="s">
        <v>362</v>
      </c>
      <c r="C33" s="416" t="s">
        <v>384</v>
      </c>
      <c r="D33" s="418">
        <v>4.5</v>
      </c>
      <c r="E33" s="287">
        <f t="shared" si="18"/>
        <v>135</v>
      </c>
      <c r="F33" s="287">
        <f t="shared" si="19"/>
        <v>18</v>
      </c>
      <c r="G33" s="287"/>
      <c r="H33" s="287"/>
      <c r="I33" s="287">
        <v>18</v>
      </c>
      <c r="J33" s="287">
        <f t="shared" si="20"/>
        <v>117</v>
      </c>
      <c r="K33" s="418">
        <f t="shared" si="21"/>
        <v>1</v>
      </c>
      <c r="L33" s="287" t="s">
        <v>361</v>
      </c>
      <c r="M33" s="418">
        <f t="shared" si="22"/>
        <v>13.333333333333334</v>
      </c>
      <c r="N33" s="409" t="s">
        <v>370</v>
      </c>
      <c r="O33" s="413"/>
      <c r="P33" s="413"/>
      <c r="Q33" s="413"/>
      <c r="R33" s="413"/>
      <c r="S33" s="413"/>
      <c r="T33" s="413"/>
      <c r="U33" s="413"/>
      <c r="V33" s="413"/>
      <c r="W33" s="413"/>
      <c r="X33" s="413"/>
      <c r="Y33" s="413"/>
      <c r="Z33" s="413"/>
      <c r="AA33" s="413"/>
      <c r="AB33" s="413"/>
      <c r="AC33" s="413"/>
      <c r="AD33" s="413" t="s">
        <v>371</v>
      </c>
      <c r="AE33" s="413"/>
      <c r="AF33" s="469">
        <v>1</v>
      </c>
      <c r="AG33" s="463" t="s">
        <v>384</v>
      </c>
      <c r="AH33" s="466">
        <v>3</v>
      </c>
      <c r="AI33" s="465">
        <f t="shared" si="23"/>
        <v>90</v>
      </c>
      <c r="AJ33" s="465"/>
      <c r="AK33" s="465"/>
      <c r="AL33" s="465"/>
      <c r="AM33" s="465"/>
      <c r="AN33" s="465">
        <f t="shared" si="25"/>
        <v>90</v>
      </c>
      <c r="AO33" s="466">
        <f t="shared" si="27"/>
        <v>0</v>
      </c>
      <c r="AP33" s="465" t="s">
        <v>361</v>
      </c>
      <c r="AQ33" s="466">
        <f t="shared" si="26"/>
        <v>0</v>
      </c>
      <c r="AR33" s="409"/>
      <c r="AS33" s="409"/>
      <c r="AT33" s="409"/>
      <c r="AU33" s="409"/>
      <c r="AV33" s="409"/>
    </row>
    <row r="34" spans="1:48" ht="15.75" customHeight="1">
      <c r="A34" s="407" t="s">
        <v>361</v>
      </c>
      <c r="B34" s="407" t="s">
        <v>362</v>
      </c>
      <c r="C34" s="416" t="s">
        <v>385</v>
      </c>
      <c r="D34" s="418">
        <v>3</v>
      </c>
      <c r="E34" s="287">
        <f t="shared" si="18"/>
        <v>90</v>
      </c>
      <c r="F34" s="287">
        <f t="shared" si="19"/>
        <v>36</v>
      </c>
      <c r="G34" s="287">
        <v>18</v>
      </c>
      <c r="H34" s="287"/>
      <c r="I34" s="287">
        <v>18</v>
      </c>
      <c r="J34" s="287">
        <f t="shared" si="20"/>
        <v>54</v>
      </c>
      <c r="K34" s="418">
        <f t="shared" si="21"/>
        <v>2</v>
      </c>
      <c r="L34" s="287" t="s">
        <v>373</v>
      </c>
      <c r="M34" s="418">
        <f t="shared" si="22"/>
        <v>40</v>
      </c>
      <c r="N34" s="409" t="s">
        <v>363</v>
      </c>
      <c r="O34" s="413"/>
      <c r="P34" s="413"/>
      <c r="Q34" s="413"/>
      <c r="R34" s="413"/>
      <c r="S34" s="413"/>
      <c r="T34" s="413"/>
      <c r="U34" s="413"/>
      <c r="V34" s="413"/>
      <c r="W34" s="413"/>
      <c r="X34" s="413"/>
      <c r="Y34" s="413"/>
      <c r="Z34" s="413"/>
      <c r="AA34" s="413"/>
      <c r="AB34" s="413"/>
      <c r="AC34" s="413"/>
      <c r="AD34" s="413" t="s">
        <v>364</v>
      </c>
      <c r="AE34" s="413"/>
      <c r="AF34" s="469">
        <v>11.12</v>
      </c>
      <c r="AG34" s="463" t="s">
        <v>385</v>
      </c>
      <c r="AH34" s="466">
        <v>3</v>
      </c>
      <c r="AI34" s="465">
        <f t="shared" si="23"/>
        <v>90</v>
      </c>
      <c r="AJ34" s="465">
        <f t="shared" ref="AJ34:AJ35" si="28">AK34+AL34+AM34</f>
        <v>36</v>
      </c>
      <c r="AK34" s="465">
        <v>18</v>
      </c>
      <c r="AL34" s="465"/>
      <c r="AM34" s="465">
        <v>18</v>
      </c>
      <c r="AN34" s="465">
        <f t="shared" si="25"/>
        <v>54</v>
      </c>
      <c r="AO34" s="466">
        <f t="shared" si="27"/>
        <v>2</v>
      </c>
      <c r="AP34" s="465" t="s">
        <v>361</v>
      </c>
      <c r="AQ34" s="466">
        <f t="shared" si="26"/>
        <v>40</v>
      </c>
      <c r="AR34" s="409"/>
      <c r="AS34" s="409"/>
      <c r="AT34" s="409"/>
      <c r="AU34" s="409"/>
      <c r="AV34" s="409"/>
    </row>
    <row r="35" spans="1:48" ht="15.75" customHeight="1">
      <c r="A35" s="407"/>
      <c r="B35" s="407"/>
      <c r="C35" s="416"/>
      <c r="D35" s="418"/>
      <c r="E35" s="287">
        <f t="shared" si="18"/>
        <v>0</v>
      </c>
      <c r="F35" s="287">
        <f t="shared" si="19"/>
        <v>0</v>
      </c>
      <c r="G35" s="287"/>
      <c r="H35" s="287"/>
      <c r="I35" s="287"/>
      <c r="J35" s="287">
        <f t="shared" si="20"/>
        <v>0</v>
      </c>
      <c r="K35" s="418">
        <f t="shared" si="21"/>
        <v>0</v>
      </c>
      <c r="L35" s="287"/>
      <c r="M35" s="418" t="e">
        <f t="shared" si="22"/>
        <v>#DIV/0!</v>
      </c>
      <c r="N35" s="409"/>
      <c r="O35" s="413"/>
      <c r="P35" s="413"/>
      <c r="Q35" s="413"/>
      <c r="R35" s="413"/>
      <c r="S35" s="413"/>
      <c r="T35" s="413"/>
      <c r="U35" s="413"/>
      <c r="V35" s="413"/>
      <c r="W35" s="413"/>
      <c r="X35" s="413"/>
      <c r="Y35" s="413"/>
      <c r="Z35" s="413"/>
      <c r="AA35" s="413"/>
      <c r="AB35" s="413"/>
      <c r="AC35" s="413"/>
      <c r="AD35" s="413"/>
      <c r="AE35" s="413"/>
      <c r="AF35" s="414"/>
      <c r="AG35" s="416"/>
      <c r="AH35" s="418"/>
      <c r="AI35" s="287">
        <f t="shared" si="23"/>
        <v>0</v>
      </c>
      <c r="AJ35" s="287">
        <f t="shared" si="28"/>
        <v>0</v>
      </c>
      <c r="AK35" s="287"/>
      <c r="AL35" s="287"/>
      <c r="AM35" s="287"/>
      <c r="AN35" s="287">
        <f t="shared" si="25"/>
        <v>0</v>
      </c>
      <c r="AO35" s="418">
        <f t="shared" si="27"/>
        <v>0</v>
      </c>
      <c r="AP35" s="287"/>
      <c r="AQ35" s="418" t="e">
        <f t="shared" si="26"/>
        <v>#DIV/0!</v>
      </c>
      <c r="AR35" s="409"/>
      <c r="AS35" s="409"/>
      <c r="AT35" s="409"/>
      <c r="AU35" s="409"/>
      <c r="AV35" s="409"/>
    </row>
    <row r="36" spans="1:48" ht="15.75" customHeight="1">
      <c r="A36" s="407"/>
      <c r="B36" s="407"/>
      <c r="C36" s="423" t="s">
        <v>52</v>
      </c>
      <c r="D36" s="424">
        <f t="shared" ref="D36:K36" si="29">SUM(D28:D35)</f>
        <v>30</v>
      </c>
      <c r="E36" s="425">
        <f t="shared" si="29"/>
        <v>900</v>
      </c>
      <c r="F36" s="425">
        <f t="shared" si="29"/>
        <v>360</v>
      </c>
      <c r="G36" s="425">
        <f t="shared" si="29"/>
        <v>108</v>
      </c>
      <c r="H36" s="425">
        <f t="shared" si="29"/>
        <v>18</v>
      </c>
      <c r="I36" s="425">
        <f t="shared" si="29"/>
        <v>234</v>
      </c>
      <c r="J36" s="425">
        <f t="shared" si="29"/>
        <v>540</v>
      </c>
      <c r="K36" s="425">
        <f t="shared" si="29"/>
        <v>20</v>
      </c>
      <c r="L36" s="425"/>
      <c r="M36" s="425"/>
      <c r="N36" s="409"/>
      <c r="O36" s="413"/>
      <c r="P36" s="413"/>
      <c r="Q36" s="413"/>
      <c r="R36" s="413"/>
      <c r="S36" s="413"/>
      <c r="T36" s="413"/>
      <c r="U36" s="413"/>
      <c r="V36" s="413"/>
      <c r="W36" s="413"/>
      <c r="X36" s="413"/>
      <c r="Y36" s="413"/>
      <c r="Z36" s="413"/>
      <c r="AA36" s="413"/>
      <c r="AB36" s="413"/>
      <c r="AC36" s="413"/>
      <c r="AD36" s="413"/>
      <c r="AE36" s="413"/>
      <c r="AF36" s="414"/>
      <c r="AG36" s="423" t="s">
        <v>52</v>
      </c>
      <c r="AH36" s="424">
        <f t="shared" ref="AH36:AO36" si="30">SUM(AH28:AH35)</f>
        <v>30</v>
      </c>
      <c r="AI36" s="425">
        <f t="shared" si="30"/>
        <v>900</v>
      </c>
      <c r="AJ36" s="425">
        <f t="shared" si="30"/>
        <v>342</v>
      </c>
      <c r="AK36" s="425">
        <f t="shared" si="30"/>
        <v>144</v>
      </c>
      <c r="AL36" s="425">
        <f t="shared" si="30"/>
        <v>18</v>
      </c>
      <c r="AM36" s="425">
        <f t="shared" si="30"/>
        <v>180</v>
      </c>
      <c r="AN36" s="425">
        <f t="shared" si="30"/>
        <v>558</v>
      </c>
      <c r="AO36" s="425">
        <f t="shared" si="30"/>
        <v>19</v>
      </c>
      <c r="AP36" s="425"/>
      <c r="AQ36" s="425"/>
      <c r="AR36" s="409"/>
      <c r="AS36" s="409"/>
      <c r="AT36" s="409"/>
      <c r="AU36" s="409"/>
      <c r="AV36" s="409"/>
    </row>
    <row r="37" spans="1:48" ht="15.75" customHeight="1">
      <c r="A37" s="407"/>
      <c r="B37" s="407"/>
      <c r="C37" s="426" t="s">
        <v>377</v>
      </c>
      <c r="D37" s="429">
        <f>30-D36</f>
        <v>0</v>
      </c>
      <c r="E37" s="409"/>
      <c r="F37" s="409"/>
      <c r="G37" s="409"/>
      <c r="H37" s="409"/>
      <c r="I37" s="409"/>
      <c r="J37" s="409"/>
      <c r="K37" s="409"/>
      <c r="L37" s="409"/>
      <c r="M37" s="409"/>
      <c r="N37" s="409"/>
      <c r="O37" s="413"/>
      <c r="P37" s="413"/>
      <c r="Q37" s="413"/>
      <c r="R37" s="413"/>
      <c r="S37" s="413"/>
      <c r="T37" s="413"/>
      <c r="U37" s="413"/>
      <c r="V37" s="413"/>
      <c r="W37" s="413"/>
      <c r="X37" s="413"/>
      <c r="Y37" s="413"/>
      <c r="Z37" s="413"/>
      <c r="AA37" s="413"/>
      <c r="AB37" s="413"/>
      <c r="AC37" s="413"/>
      <c r="AD37" s="413"/>
      <c r="AE37" s="413"/>
      <c r="AF37" s="414"/>
      <c r="AG37" s="413"/>
      <c r="AH37" s="413"/>
      <c r="AI37" s="413"/>
      <c r="AJ37" s="413"/>
      <c r="AK37" s="413"/>
      <c r="AL37" s="413"/>
      <c r="AM37" s="413"/>
      <c r="AN37" s="409"/>
      <c r="AO37" s="409"/>
      <c r="AP37" s="409"/>
      <c r="AQ37" s="409"/>
      <c r="AR37" s="409"/>
      <c r="AS37" s="409"/>
      <c r="AT37" s="409"/>
      <c r="AU37" s="409"/>
      <c r="AV37" s="409"/>
    </row>
    <row r="38" spans="1:48" ht="15.75" customHeight="1">
      <c r="A38" s="407"/>
      <c r="B38" s="407"/>
      <c r="C38" s="426"/>
      <c r="D38" s="429"/>
      <c r="E38" s="409"/>
      <c r="F38" s="409"/>
      <c r="G38" s="409"/>
      <c r="H38" s="409"/>
      <c r="I38" s="409"/>
      <c r="J38" s="409"/>
      <c r="K38" s="409"/>
      <c r="L38" s="409"/>
      <c r="M38" s="409"/>
      <c r="N38" s="409"/>
      <c r="O38" s="413"/>
      <c r="P38" s="413"/>
      <c r="Q38" s="413"/>
      <c r="R38" s="413"/>
      <c r="S38" s="413"/>
      <c r="T38" s="413"/>
      <c r="U38" s="413"/>
      <c r="V38" s="413"/>
      <c r="W38" s="413"/>
      <c r="X38" s="413"/>
      <c r="Y38" s="413"/>
      <c r="Z38" s="413"/>
      <c r="AA38" s="413"/>
      <c r="AB38" s="413"/>
      <c r="AC38" s="413"/>
      <c r="AD38" s="413"/>
      <c r="AE38" s="413"/>
      <c r="AF38" s="414"/>
      <c r="AG38" s="413"/>
      <c r="AH38" s="413"/>
      <c r="AI38" s="413"/>
      <c r="AJ38" s="413"/>
      <c r="AK38" s="413"/>
      <c r="AL38" s="413"/>
      <c r="AM38" s="413"/>
      <c r="AN38" s="409"/>
      <c r="AO38" s="409"/>
      <c r="AP38" s="409"/>
      <c r="AQ38" s="409"/>
      <c r="AR38" s="409"/>
      <c r="AS38" s="409"/>
      <c r="AT38" s="409"/>
      <c r="AU38" s="409"/>
      <c r="AV38" s="409"/>
    </row>
    <row r="39" spans="1:48" ht="15.75" customHeight="1">
      <c r="A39" s="407"/>
      <c r="B39" s="407"/>
      <c r="C39" s="426"/>
      <c r="D39" s="429"/>
      <c r="E39" s="409"/>
      <c r="F39" s="409"/>
      <c r="G39" s="409"/>
      <c r="H39" s="409"/>
      <c r="I39" s="409"/>
      <c r="J39" s="409"/>
      <c r="K39" s="409"/>
      <c r="L39" s="409"/>
      <c r="M39" s="409"/>
      <c r="N39" s="409"/>
      <c r="O39" s="413"/>
      <c r="P39" s="413"/>
      <c r="Q39" s="413"/>
      <c r="R39" s="413"/>
      <c r="S39" s="413"/>
      <c r="T39" s="413"/>
      <c r="U39" s="413"/>
      <c r="V39" s="413"/>
      <c r="W39" s="413"/>
      <c r="X39" s="413"/>
      <c r="Y39" s="413"/>
      <c r="Z39" s="413"/>
      <c r="AA39" s="413"/>
      <c r="AB39" s="413"/>
      <c r="AC39" s="413"/>
      <c r="AD39" s="413"/>
      <c r="AE39" s="413"/>
      <c r="AF39" s="414"/>
      <c r="AG39" s="413"/>
      <c r="AH39" s="413"/>
      <c r="AI39" s="413"/>
      <c r="AJ39" s="413"/>
      <c r="AK39" s="413"/>
      <c r="AL39" s="413"/>
      <c r="AM39" s="413"/>
      <c r="AN39" s="409"/>
      <c r="AO39" s="409"/>
      <c r="AP39" s="409"/>
      <c r="AQ39" s="409"/>
      <c r="AR39" s="409"/>
      <c r="AS39" s="409"/>
      <c r="AT39" s="409"/>
      <c r="AU39" s="409"/>
      <c r="AV39" s="409"/>
    </row>
    <row r="40" spans="1:48" ht="15.75" customHeight="1">
      <c r="A40" s="407"/>
      <c r="B40" s="407"/>
      <c r="C40" s="426"/>
      <c r="D40" s="429"/>
      <c r="E40" s="409"/>
      <c r="F40" s="409"/>
      <c r="G40" s="409"/>
      <c r="H40" s="409"/>
      <c r="I40" s="409"/>
      <c r="J40" s="409"/>
      <c r="K40" s="409"/>
      <c r="L40" s="409"/>
      <c r="M40" s="409"/>
      <c r="N40" s="409"/>
      <c r="O40" s="413"/>
      <c r="P40" s="413"/>
      <c r="Q40" s="413"/>
      <c r="R40" s="413"/>
      <c r="S40" s="413"/>
      <c r="T40" s="413"/>
      <c r="U40" s="413"/>
      <c r="V40" s="413"/>
      <c r="W40" s="413"/>
      <c r="X40" s="413"/>
      <c r="Y40" s="413"/>
      <c r="Z40" s="413"/>
      <c r="AA40" s="413"/>
      <c r="AB40" s="413"/>
      <c r="AC40" s="413"/>
      <c r="AD40" s="413"/>
      <c r="AE40" s="413"/>
      <c r="AF40" s="414"/>
      <c r="AG40" s="413"/>
      <c r="AH40" s="413"/>
      <c r="AI40" s="413"/>
      <c r="AJ40" s="413"/>
      <c r="AK40" s="413"/>
      <c r="AL40" s="413"/>
      <c r="AM40" s="413"/>
      <c r="AN40" s="409"/>
      <c r="AO40" s="409"/>
      <c r="AP40" s="409"/>
      <c r="AQ40" s="409"/>
      <c r="AR40" s="409"/>
      <c r="AS40" s="409"/>
      <c r="AT40" s="409"/>
      <c r="AU40" s="409"/>
      <c r="AV40" s="409"/>
    </row>
    <row r="41" spans="1:48" ht="15.75" customHeight="1">
      <c r="A41" s="407"/>
      <c r="B41" s="407"/>
      <c r="C41" s="415" t="s">
        <v>386</v>
      </c>
      <c r="D41" s="409"/>
      <c r="E41" s="409"/>
      <c r="F41" s="409"/>
      <c r="G41" s="409"/>
      <c r="H41" s="409"/>
      <c r="I41" s="409"/>
      <c r="J41" s="409"/>
      <c r="K41" s="409"/>
      <c r="L41" s="409"/>
      <c r="M41" s="409"/>
      <c r="N41" s="409"/>
      <c r="O41" s="413"/>
      <c r="P41" s="413"/>
      <c r="Q41" s="413"/>
      <c r="R41" s="413"/>
      <c r="S41" s="413"/>
      <c r="T41" s="413"/>
      <c r="U41" s="413"/>
      <c r="V41" s="413"/>
      <c r="W41" s="413"/>
      <c r="X41" s="413"/>
      <c r="Y41" s="413"/>
      <c r="Z41" s="413"/>
      <c r="AA41" s="413"/>
      <c r="AB41" s="413"/>
      <c r="AC41" s="413"/>
      <c r="AD41" s="413"/>
      <c r="AE41" s="413"/>
      <c r="AF41" s="414"/>
      <c r="AG41" s="415" t="s">
        <v>386</v>
      </c>
      <c r="AH41" s="409"/>
      <c r="AI41" s="409"/>
      <c r="AJ41" s="409"/>
      <c r="AK41" s="409"/>
      <c r="AL41" s="409"/>
      <c r="AM41" s="409"/>
      <c r="AN41" s="409"/>
      <c r="AO41" s="409"/>
      <c r="AP41" s="409"/>
      <c r="AQ41" s="409"/>
      <c r="AR41" s="409"/>
      <c r="AS41" s="409"/>
      <c r="AT41" s="409"/>
      <c r="AU41" s="409"/>
      <c r="AV41" s="409"/>
    </row>
    <row r="42" spans="1:48" ht="15" customHeight="1">
      <c r="A42" s="407"/>
      <c r="B42" s="407"/>
      <c r="C42" s="966" t="s">
        <v>349</v>
      </c>
      <c r="D42" s="962" t="s">
        <v>350</v>
      </c>
      <c r="E42" s="964" t="s">
        <v>351</v>
      </c>
      <c r="F42" s="834"/>
      <c r="G42" s="834"/>
      <c r="H42" s="834"/>
      <c r="I42" s="834"/>
      <c r="J42" s="835"/>
      <c r="K42" s="962" t="s">
        <v>352</v>
      </c>
      <c r="L42" s="962" t="s">
        <v>353</v>
      </c>
      <c r="M42" s="962" t="s">
        <v>354</v>
      </c>
      <c r="N42" s="409"/>
      <c r="O42" s="413"/>
      <c r="P42" s="413"/>
      <c r="Q42" s="413"/>
      <c r="R42" s="413"/>
      <c r="S42" s="413"/>
      <c r="T42" s="413"/>
      <c r="U42" s="413"/>
      <c r="V42" s="413"/>
      <c r="W42" s="413"/>
      <c r="X42" s="413"/>
      <c r="Y42" s="413"/>
      <c r="Z42" s="413"/>
      <c r="AA42" s="413"/>
      <c r="AB42" s="413"/>
      <c r="AC42" s="413"/>
      <c r="AD42" s="413"/>
      <c r="AE42" s="413"/>
      <c r="AF42" s="414"/>
      <c r="AG42" s="966" t="s">
        <v>349</v>
      </c>
      <c r="AH42" s="962" t="s">
        <v>350</v>
      </c>
      <c r="AI42" s="964" t="s">
        <v>351</v>
      </c>
      <c r="AJ42" s="834"/>
      <c r="AK42" s="834"/>
      <c r="AL42" s="834"/>
      <c r="AM42" s="834"/>
      <c r="AN42" s="835"/>
      <c r="AO42" s="962" t="s">
        <v>352</v>
      </c>
      <c r="AP42" s="962" t="s">
        <v>353</v>
      </c>
      <c r="AQ42" s="962" t="s">
        <v>354</v>
      </c>
      <c r="AR42" s="409"/>
      <c r="AS42" s="416"/>
      <c r="AT42" s="409"/>
      <c r="AU42" s="409"/>
      <c r="AV42" s="409"/>
    </row>
    <row r="43" spans="1:48" ht="15" customHeight="1">
      <c r="A43" s="407"/>
      <c r="B43" s="407"/>
      <c r="C43" s="907"/>
      <c r="D43" s="907"/>
      <c r="E43" s="962" t="s">
        <v>63</v>
      </c>
      <c r="F43" s="965" t="s">
        <v>355</v>
      </c>
      <c r="G43" s="834"/>
      <c r="H43" s="834"/>
      <c r="I43" s="835"/>
      <c r="J43" s="962" t="s">
        <v>379</v>
      </c>
      <c r="K43" s="907"/>
      <c r="L43" s="907"/>
      <c r="M43" s="907"/>
      <c r="N43" s="409"/>
      <c r="O43" s="413"/>
      <c r="P43" s="413"/>
      <c r="Q43" s="413"/>
      <c r="R43" s="413"/>
      <c r="S43" s="413"/>
      <c r="T43" s="413"/>
      <c r="U43" s="413"/>
      <c r="V43" s="413"/>
      <c r="W43" s="413"/>
      <c r="X43" s="413"/>
      <c r="Y43" s="413"/>
      <c r="Z43" s="413"/>
      <c r="AA43" s="413"/>
      <c r="AB43" s="413"/>
      <c r="AC43" s="413"/>
      <c r="AD43" s="413"/>
      <c r="AE43" s="413"/>
      <c r="AF43" s="414"/>
      <c r="AG43" s="907"/>
      <c r="AH43" s="907"/>
      <c r="AI43" s="962" t="s">
        <v>63</v>
      </c>
      <c r="AJ43" s="965" t="s">
        <v>355</v>
      </c>
      <c r="AK43" s="834"/>
      <c r="AL43" s="834"/>
      <c r="AM43" s="835"/>
      <c r="AN43" s="962" t="s">
        <v>379</v>
      </c>
      <c r="AO43" s="907"/>
      <c r="AP43" s="907"/>
      <c r="AQ43" s="907"/>
      <c r="AR43" s="409"/>
      <c r="AS43" s="416"/>
      <c r="AT43" s="409"/>
      <c r="AU43" s="409"/>
      <c r="AV43" s="409"/>
    </row>
    <row r="44" spans="1:48" ht="15" customHeight="1">
      <c r="A44" s="407"/>
      <c r="B44" s="407"/>
      <c r="C44" s="907"/>
      <c r="D44" s="907"/>
      <c r="E44" s="907"/>
      <c r="F44" s="962" t="s">
        <v>357</v>
      </c>
      <c r="G44" s="964" t="s">
        <v>358</v>
      </c>
      <c r="H44" s="834"/>
      <c r="I44" s="835"/>
      <c r="J44" s="907"/>
      <c r="K44" s="907"/>
      <c r="L44" s="907"/>
      <c r="M44" s="907"/>
      <c r="N44" s="409"/>
      <c r="O44" s="413"/>
      <c r="P44" s="413"/>
      <c r="Q44" s="413"/>
      <c r="R44" s="413"/>
      <c r="S44" s="413"/>
      <c r="T44" s="413"/>
      <c r="U44" s="413"/>
      <c r="V44" s="413"/>
      <c r="W44" s="413"/>
      <c r="X44" s="413"/>
      <c r="Y44" s="413"/>
      <c r="Z44" s="413"/>
      <c r="AA44" s="413"/>
      <c r="AB44" s="413"/>
      <c r="AC44" s="413"/>
      <c r="AD44" s="413"/>
      <c r="AE44" s="413"/>
      <c r="AF44" s="414"/>
      <c r="AG44" s="907"/>
      <c r="AH44" s="907"/>
      <c r="AI44" s="907"/>
      <c r="AJ44" s="962" t="s">
        <v>357</v>
      </c>
      <c r="AK44" s="964" t="s">
        <v>358</v>
      </c>
      <c r="AL44" s="834"/>
      <c r="AM44" s="835"/>
      <c r="AN44" s="907"/>
      <c r="AO44" s="907"/>
      <c r="AP44" s="907"/>
      <c r="AQ44" s="907"/>
      <c r="AR44" s="409"/>
      <c r="AS44" s="435"/>
      <c r="AT44" s="409"/>
      <c r="AU44" s="409"/>
      <c r="AV44" s="409"/>
    </row>
    <row r="45" spans="1:48" ht="15" customHeight="1">
      <c r="A45" s="407"/>
      <c r="B45" s="407"/>
      <c r="C45" s="907"/>
      <c r="D45" s="907"/>
      <c r="E45" s="907"/>
      <c r="F45" s="907"/>
      <c r="G45" s="962" t="s">
        <v>68</v>
      </c>
      <c r="H45" s="962" t="s">
        <v>380</v>
      </c>
      <c r="I45" s="962" t="s">
        <v>381</v>
      </c>
      <c r="J45" s="907"/>
      <c r="K45" s="907"/>
      <c r="L45" s="907"/>
      <c r="M45" s="907"/>
      <c r="N45" s="409"/>
      <c r="O45" s="413"/>
      <c r="P45" s="413"/>
      <c r="Q45" s="413"/>
      <c r="R45" s="413"/>
      <c r="S45" s="413"/>
      <c r="T45" s="413"/>
      <c r="U45" s="413"/>
      <c r="V45" s="413"/>
      <c r="W45" s="413"/>
      <c r="X45" s="413"/>
      <c r="Y45" s="413"/>
      <c r="Z45" s="413"/>
      <c r="AA45" s="413"/>
      <c r="AB45" s="413"/>
      <c r="AC45" s="413"/>
      <c r="AD45" s="413"/>
      <c r="AE45" s="413"/>
      <c r="AF45" s="414"/>
      <c r="AG45" s="907"/>
      <c r="AH45" s="907"/>
      <c r="AI45" s="907"/>
      <c r="AJ45" s="907"/>
      <c r="AK45" s="962" t="s">
        <v>68</v>
      </c>
      <c r="AL45" s="962" t="s">
        <v>380</v>
      </c>
      <c r="AM45" s="962" t="s">
        <v>381</v>
      </c>
      <c r="AN45" s="907"/>
      <c r="AO45" s="907"/>
      <c r="AP45" s="907"/>
      <c r="AQ45" s="907"/>
      <c r="AR45" s="409"/>
      <c r="AS45" s="416"/>
      <c r="AT45" s="409"/>
      <c r="AU45" s="409"/>
      <c r="AV45" s="409"/>
    </row>
    <row r="46" spans="1:48" ht="15.75" customHeight="1">
      <c r="A46" s="407"/>
      <c r="B46" s="407"/>
      <c r="C46" s="907"/>
      <c r="D46" s="907"/>
      <c r="E46" s="907"/>
      <c r="F46" s="907"/>
      <c r="G46" s="907"/>
      <c r="H46" s="907"/>
      <c r="I46" s="907"/>
      <c r="J46" s="907"/>
      <c r="K46" s="907"/>
      <c r="L46" s="907"/>
      <c r="M46" s="907"/>
      <c r="N46" s="409"/>
      <c r="O46" s="413"/>
      <c r="P46" s="413"/>
      <c r="Q46" s="413"/>
      <c r="R46" s="413"/>
      <c r="S46" s="413"/>
      <c r="T46" s="413"/>
      <c r="U46" s="413"/>
      <c r="V46" s="413"/>
      <c r="W46" s="413"/>
      <c r="X46" s="413"/>
      <c r="Y46" s="413"/>
      <c r="Z46" s="413"/>
      <c r="AA46" s="413"/>
      <c r="AB46" s="413"/>
      <c r="AC46" s="413"/>
      <c r="AD46" s="413"/>
      <c r="AE46" s="413"/>
      <c r="AF46" s="414"/>
      <c r="AG46" s="907"/>
      <c r="AH46" s="907"/>
      <c r="AI46" s="907"/>
      <c r="AJ46" s="907"/>
      <c r="AK46" s="907"/>
      <c r="AL46" s="907"/>
      <c r="AM46" s="907"/>
      <c r="AN46" s="907"/>
      <c r="AO46" s="907"/>
      <c r="AP46" s="907"/>
      <c r="AQ46" s="907"/>
      <c r="AR46" s="409"/>
      <c r="AS46" s="416"/>
      <c r="AT46" s="409"/>
      <c r="AU46" s="409"/>
      <c r="AV46" s="409"/>
    </row>
    <row r="47" spans="1:48" ht="10.5" customHeight="1">
      <c r="A47" s="407"/>
      <c r="B47" s="407"/>
      <c r="C47" s="907"/>
      <c r="D47" s="907"/>
      <c r="E47" s="907"/>
      <c r="F47" s="907"/>
      <c r="G47" s="907"/>
      <c r="H47" s="907"/>
      <c r="I47" s="907"/>
      <c r="J47" s="907"/>
      <c r="K47" s="907"/>
      <c r="L47" s="907"/>
      <c r="M47" s="907"/>
      <c r="N47" s="409"/>
      <c r="O47" s="413"/>
      <c r="P47" s="413"/>
      <c r="Q47" s="413"/>
      <c r="R47" s="413"/>
      <c r="S47" s="413"/>
      <c r="T47" s="413"/>
      <c r="U47" s="413"/>
      <c r="V47" s="413"/>
      <c r="W47" s="413"/>
      <c r="X47" s="413"/>
      <c r="Y47" s="413"/>
      <c r="Z47" s="413"/>
      <c r="AA47" s="413"/>
      <c r="AB47" s="413"/>
      <c r="AC47" s="413"/>
      <c r="AD47" s="413"/>
      <c r="AE47" s="413"/>
      <c r="AF47" s="414"/>
      <c r="AG47" s="907"/>
      <c r="AH47" s="907"/>
      <c r="AI47" s="907"/>
      <c r="AJ47" s="907"/>
      <c r="AK47" s="907"/>
      <c r="AL47" s="907"/>
      <c r="AM47" s="907"/>
      <c r="AN47" s="907"/>
      <c r="AO47" s="907"/>
      <c r="AP47" s="907"/>
      <c r="AQ47" s="907"/>
      <c r="AR47" s="409"/>
      <c r="AS47" s="416"/>
      <c r="AT47" s="409"/>
      <c r="AU47" s="409"/>
      <c r="AV47" s="409"/>
    </row>
    <row r="48" spans="1:48" ht="15.75" hidden="1" customHeight="1">
      <c r="A48" s="407"/>
      <c r="B48" s="407"/>
      <c r="C48" s="963"/>
      <c r="D48" s="963"/>
      <c r="E48" s="963"/>
      <c r="F48" s="963"/>
      <c r="G48" s="963"/>
      <c r="H48" s="963"/>
      <c r="I48" s="963"/>
      <c r="J48" s="963"/>
      <c r="K48" s="963"/>
      <c r="L48" s="963"/>
      <c r="M48" s="963"/>
      <c r="N48" s="409"/>
      <c r="O48" s="413"/>
      <c r="P48" s="413"/>
      <c r="Q48" s="413"/>
      <c r="R48" s="413"/>
      <c r="S48" s="413"/>
      <c r="T48" s="413"/>
      <c r="U48" s="413"/>
      <c r="V48" s="413"/>
      <c r="W48" s="413"/>
      <c r="X48" s="413"/>
      <c r="Y48" s="413"/>
      <c r="Z48" s="413"/>
      <c r="AA48" s="413"/>
      <c r="AB48" s="413"/>
      <c r="AC48" s="413"/>
      <c r="AD48" s="413"/>
      <c r="AE48" s="413"/>
      <c r="AF48" s="414"/>
      <c r="AG48" s="963"/>
      <c r="AH48" s="963"/>
      <c r="AI48" s="963"/>
      <c r="AJ48" s="963"/>
      <c r="AK48" s="963"/>
      <c r="AL48" s="963"/>
      <c r="AM48" s="963"/>
      <c r="AN48" s="963"/>
      <c r="AO48" s="963"/>
      <c r="AP48" s="963"/>
      <c r="AQ48" s="963"/>
      <c r="AR48" s="409"/>
      <c r="AS48" s="416"/>
      <c r="AT48" s="409"/>
      <c r="AU48" s="409"/>
      <c r="AV48" s="409"/>
    </row>
    <row r="49" spans="1:48" ht="15.75" customHeight="1">
      <c r="A49" s="462" t="s">
        <v>361</v>
      </c>
      <c r="B49" s="462" t="s">
        <v>362</v>
      </c>
      <c r="C49" s="463" t="s">
        <v>387</v>
      </c>
      <c r="D49" s="464">
        <v>3</v>
      </c>
      <c r="E49" s="465">
        <f t="shared" ref="E49:E55" si="31">D49*30</f>
        <v>90</v>
      </c>
      <c r="F49" s="465">
        <f t="shared" ref="F49:F55" si="32">G49+H49+I49</f>
        <v>45</v>
      </c>
      <c r="G49" s="465"/>
      <c r="H49" s="465"/>
      <c r="I49" s="465">
        <v>45</v>
      </c>
      <c r="J49" s="465">
        <f t="shared" ref="J49:J55" si="33">E49-F49</f>
        <v>45</v>
      </c>
      <c r="K49" s="466">
        <f t="shared" ref="K49:K54" si="34">F49/15</f>
        <v>3</v>
      </c>
      <c r="L49" s="465" t="s">
        <v>361</v>
      </c>
      <c r="M49" s="466">
        <f t="shared" ref="M49:M55" si="35">F49/E49*100</f>
        <v>50</v>
      </c>
      <c r="N49" s="467" t="s">
        <v>363</v>
      </c>
      <c r="O49" s="468"/>
      <c r="P49" s="468"/>
      <c r="Q49" s="468"/>
      <c r="R49" s="468"/>
      <c r="S49" s="468"/>
      <c r="T49" s="468"/>
      <c r="U49" s="468"/>
      <c r="V49" s="468"/>
      <c r="W49" s="468"/>
      <c r="X49" s="468"/>
      <c r="Y49" s="468"/>
      <c r="Z49" s="468"/>
      <c r="AA49" s="468"/>
      <c r="AB49" s="468"/>
      <c r="AC49" s="468"/>
      <c r="AD49" s="468" t="s">
        <v>364</v>
      </c>
      <c r="AE49" s="468"/>
      <c r="AF49" s="469">
        <v>11.13</v>
      </c>
      <c r="AG49" s="463" t="s">
        <v>387</v>
      </c>
      <c r="AH49" s="464">
        <v>3</v>
      </c>
      <c r="AI49" s="465">
        <f t="shared" ref="AI49:AI55" si="36">AH49*30</f>
        <v>90</v>
      </c>
      <c r="AJ49" s="465">
        <f t="shared" ref="AJ49:AJ54" si="37">AK49+AL49+AM49</f>
        <v>45</v>
      </c>
      <c r="AK49" s="465"/>
      <c r="AL49" s="465"/>
      <c r="AM49" s="465">
        <v>45</v>
      </c>
      <c r="AN49" s="465">
        <f t="shared" ref="AN49:AN54" si="38">AI49-AJ49</f>
        <v>45</v>
      </c>
      <c r="AO49" s="466">
        <f t="shared" ref="AO49:AO53" si="39">AJ49/15</f>
        <v>3</v>
      </c>
      <c r="AP49" s="465" t="s">
        <v>361</v>
      </c>
      <c r="AQ49" s="466">
        <f t="shared" ref="AQ49:AQ54" si="40">AJ49/AI49*100</f>
        <v>50</v>
      </c>
      <c r="AR49" s="467" t="s">
        <v>363</v>
      </c>
      <c r="AS49" s="467"/>
      <c r="AT49" s="467"/>
      <c r="AU49" s="467"/>
      <c r="AV49" s="467"/>
    </row>
    <row r="50" spans="1:48" ht="15.75" customHeight="1">
      <c r="A50" s="407" t="s">
        <v>30</v>
      </c>
      <c r="B50" s="407" t="s">
        <v>362</v>
      </c>
      <c r="C50" s="416" t="s">
        <v>135</v>
      </c>
      <c r="D50" s="418">
        <v>5</v>
      </c>
      <c r="E50" s="287">
        <f t="shared" si="31"/>
        <v>150</v>
      </c>
      <c r="F50" s="287">
        <f t="shared" si="32"/>
        <v>60</v>
      </c>
      <c r="G50" s="287">
        <v>30</v>
      </c>
      <c r="H50" s="287"/>
      <c r="I50" s="287">
        <v>30</v>
      </c>
      <c r="J50" s="287">
        <f t="shared" si="33"/>
        <v>90</v>
      </c>
      <c r="K50" s="418">
        <f t="shared" si="34"/>
        <v>4</v>
      </c>
      <c r="L50" s="287" t="s">
        <v>373</v>
      </c>
      <c r="M50" s="418">
        <f t="shared" si="35"/>
        <v>40</v>
      </c>
      <c r="N50" s="409" t="s">
        <v>363</v>
      </c>
      <c r="O50" s="413"/>
      <c r="P50" s="413"/>
      <c r="Q50" s="413"/>
      <c r="R50" s="413"/>
      <c r="S50" s="413"/>
      <c r="T50" s="413"/>
      <c r="U50" s="413"/>
      <c r="V50" s="413"/>
      <c r="W50" s="413"/>
      <c r="X50" s="413"/>
      <c r="Y50" s="413"/>
      <c r="Z50" s="413"/>
      <c r="AA50" s="413"/>
      <c r="AB50" s="413"/>
      <c r="AC50" s="413"/>
      <c r="AD50" s="413" t="s">
        <v>371</v>
      </c>
      <c r="AE50" s="413"/>
      <c r="AF50" s="477">
        <v>2.14</v>
      </c>
      <c r="AG50" s="463" t="s">
        <v>267</v>
      </c>
      <c r="AH50" s="476">
        <v>6</v>
      </c>
      <c r="AI50" s="465">
        <f t="shared" si="36"/>
        <v>180</v>
      </c>
      <c r="AJ50" s="465">
        <f t="shared" si="37"/>
        <v>60</v>
      </c>
      <c r="AK50" s="465">
        <v>30</v>
      </c>
      <c r="AL50" s="465"/>
      <c r="AM50" s="465">
        <v>30</v>
      </c>
      <c r="AN50" s="465">
        <f t="shared" si="38"/>
        <v>120</v>
      </c>
      <c r="AO50" s="466">
        <f t="shared" si="39"/>
        <v>4</v>
      </c>
      <c r="AP50" s="465" t="s">
        <v>361</v>
      </c>
      <c r="AQ50" s="466">
        <f t="shared" si="40"/>
        <v>33.333333333333329</v>
      </c>
      <c r="AR50" s="409" t="s">
        <v>370</v>
      </c>
      <c r="AS50" s="409"/>
      <c r="AT50" s="409"/>
      <c r="AU50" s="409"/>
      <c r="AV50" s="409"/>
    </row>
    <row r="51" spans="1:48" ht="15.75" customHeight="1">
      <c r="A51" s="407" t="s">
        <v>30</v>
      </c>
      <c r="B51" s="407" t="s">
        <v>362</v>
      </c>
      <c r="C51" s="416" t="s">
        <v>140</v>
      </c>
      <c r="D51" s="418">
        <v>5</v>
      </c>
      <c r="E51" s="287">
        <f t="shared" si="31"/>
        <v>150</v>
      </c>
      <c r="F51" s="287">
        <f t="shared" si="32"/>
        <v>60</v>
      </c>
      <c r="G51" s="287">
        <v>30</v>
      </c>
      <c r="H51" s="287"/>
      <c r="I51" s="287">
        <v>30</v>
      </c>
      <c r="J51" s="287">
        <f t="shared" si="33"/>
        <v>90</v>
      </c>
      <c r="K51" s="418">
        <f t="shared" si="34"/>
        <v>4</v>
      </c>
      <c r="L51" s="287" t="s">
        <v>367</v>
      </c>
      <c r="M51" s="418">
        <f t="shared" si="35"/>
        <v>40</v>
      </c>
      <c r="N51" s="409" t="s">
        <v>370</v>
      </c>
      <c r="O51" s="413"/>
      <c r="P51" s="413"/>
      <c r="Q51" s="413"/>
      <c r="R51" s="413"/>
      <c r="S51" s="413"/>
      <c r="T51" s="413"/>
      <c r="U51" s="413"/>
      <c r="V51" s="413"/>
      <c r="W51" s="413"/>
      <c r="X51" s="413"/>
      <c r="Y51" s="413"/>
      <c r="Z51" s="413"/>
      <c r="AA51" s="413"/>
      <c r="AB51" s="413"/>
      <c r="AC51" s="413"/>
      <c r="AD51" s="413" t="s">
        <v>371</v>
      </c>
      <c r="AE51" s="413"/>
      <c r="AF51" s="469" t="s">
        <v>389</v>
      </c>
      <c r="AG51" s="478" t="s">
        <v>140</v>
      </c>
      <c r="AH51" s="466">
        <v>6</v>
      </c>
      <c r="AI51" s="465">
        <f t="shared" si="36"/>
        <v>180</v>
      </c>
      <c r="AJ51" s="465">
        <f t="shared" si="37"/>
        <v>60</v>
      </c>
      <c r="AK51" s="465">
        <v>30</v>
      </c>
      <c r="AL51" s="465"/>
      <c r="AM51" s="465">
        <v>30</v>
      </c>
      <c r="AN51" s="465">
        <f t="shared" si="38"/>
        <v>120</v>
      </c>
      <c r="AO51" s="466">
        <f t="shared" si="39"/>
        <v>4</v>
      </c>
      <c r="AP51" s="465" t="s">
        <v>367</v>
      </c>
      <c r="AQ51" s="466">
        <f t="shared" si="40"/>
        <v>33.333333333333329</v>
      </c>
      <c r="AR51" s="409" t="s">
        <v>370</v>
      </c>
      <c r="AS51" s="409"/>
      <c r="AT51" s="409"/>
      <c r="AU51" s="409"/>
      <c r="AV51" s="409"/>
    </row>
    <row r="52" spans="1:48" ht="15.75" customHeight="1">
      <c r="A52" s="407" t="s">
        <v>30</v>
      </c>
      <c r="B52" s="407" t="s">
        <v>362</v>
      </c>
      <c r="C52" s="416" t="s">
        <v>129</v>
      </c>
      <c r="D52" s="418">
        <v>6</v>
      </c>
      <c r="E52" s="287">
        <f t="shared" si="31"/>
        <v>180</v>
      </c>
      <c r="F52" s="287">
        <f t="shared" si="32"/>
        <v>60</v>
      </c>
      <c r="G52" s="287">
        <v>30</v>
      </c>
      <c r="H52" s="287"/>
      <c r="I52" s="287">
        <v>30</v>
      </c>
      <c r="J52" s="287">
        <f t="shared" si="33"/>
        <v>120</v>
      </c>
      <c r="K52" s="418">
        <f t="shared" si="34"/>
        <v>4</v>
      </c>
      <c r="L52" s="287" t="s">
        <v>367</v>
      </c>
      <c r="M52" s="418">
        <f t="shared" si="35"/>
        <v>33.333333333333329</v>
      </c>
      <c r="N52" s="409" t="s">
        <v>390</v>
      </c>
      <c r="O52" s="413"/>
      <c r="P52" s="413"/>
      <c r="Q52" s="413"/>
      <c r="R52" s="413"/>
      <c r="S52" s="413"/>
      <c r="T52" s="413"/>
      <c r="U52" s="413"/>
      <c r="V52" s="413"/>
      <c r="W52" s="413"/>
      <c r="X52" s="413"/>
      <c r="Y52" s="413"/>
      <c r="Z52" s="413"/>
      <c r="AA52" s="413"/>
      <c r="AB52" s="413"/>
      <c r="AC52" s="413"/>
      <c r="AD52" s="413" t="s">
        <v>391</v>
      </c>
      <c r="AE52" s="413"/>
      <c r="AF52" s="477">
        <v>5</v>
      </c>
      <c r="AG52" s="478" t="s">
        <v>134</v>
      </c>
      <c r="AH52" s="466">
        <v>5</v>
      </c>
      <c r="AI52" s="465">
        <f t="shared" si="36"/>
        <v>150</v>
      </c>
      <c r="AJ52" s="465">
        <f t="shared" si="37"/>
        <v>60</v>
      </c>
      <c r="AK52" s="465">
        <v>30</v>
      </c>
      <c r="AL52" s="465"/>
      <c r="AM52" s="465">
        <v>30</v>
      </c>
      <c r="AN52" s="465">
        <f t="shared" si="38"/>
        <v>90</v>
      </c>
      <c r="AO52" s="466">
        <f t="shared" si="39"/>
        <v>4</v>
      </c>
      <c r="AP52" s="465" t="s">
        <v>367</v>
      </c>
      <c r="AQ52" s="466">
        <f t="shared" si="40"/>
        <v>40</v>
      </c>
      <c r="AR52" s="409" t="s">
        <v>390</v>
      </c>
      <c r="AS52" s="409"/>
      <c r="AT52" s="409"/>
      <c r="AU52" s="409"/>
      <c r="AV52" s="409"/>
    </row>
    <row r="53" spans="1:48" ht="15.75" customHeight="1">
      <c r="A53" s="407" t="s">
        <v>361</v>
      </c>
      <c r="B53" s="407" t="s">
        <v>362</v>
      </c>
      <c r="C53" s="416" t="s">
        <v>122</v>
      </c>
      <c r="D53" s="418">
        <v>5</v>
      </c>
      <c r="E53" s="287">
        <f t="shared" si="31"/>
        <v>150</v>
      </c>
      <c r="F53" s="287">
        <f t="shared" si="32"/>
        <v>60</v>
      </c>
      <c r="G53" s="287">
        <v>30</v>
      </c>
      <c r="H53" s="287"/>
      <c r="I53" s="287">
        <v>30</v>
      </c>
      <c r="J53" s="287">
        <f t="shared" si="33"/>
        <v>90</v>
      </c>
      <c r="K53" s="418">
        <f t="shared" si="34"/>
        <v>4</v>
      </c>
      <c r="L53" s="287" t="s">
        <v>367</v>
      </c>
      <c r="M53" s="418">
        <f t="shared" si="35"/>
        <v>40</v>
      </c>
      <c r="N53" s="409" t="s">
        <v>392</v>
      </c>
      <c r="O53" s="413"/>
      <c r="P53" s="437"/>
      <c r="Q53" s="437"/>
      <c r="R53" s="437"/>
      <c r="S53" s="437"/>
      <c r="T53" s="437"/>
      <c r="U53" s="437"/>
      <c r="V53" s="437"/>
      <c r="W53" s="437"/>
      <c r="X53" s="437"/>
      <c r="Y53" s="437"/>
      <c r="Z53" s="437"/>
      <c r="AA53" s="437"/>
      <c r="AB53" s="437"/>
      <c r="AC53" s="437"/>
      <c r="AD53" s="437" t="s">
        <v>393</v>
      </c>
      <c r="AE53" s="437"/>
      <c r="AF53" s="479"/>
      <c r="AG53" s="480" t="s">
        <v>468</v>
      </c>
      <c r="AH53" s="466">
        <v>4</v>
      </c>
      <c r="AI53" s="465">
        <f t="shared" si="36"/>
        <v>120</v>
      </c>
      <c r="AJ53" s="465">
        <f t="shared" si="37"/>
        <v>60</v>
      </c>
      <c r="AK53" s="465">
        <v>30</v>
      </c>
      <c r="AL53" s="465"/>
      <c r="AM53" s="465">
        <v>30</v>
      </c>
      <c r="AN53" s="465">
        <f t="shared" si="38"/>
        <v>60</v>
      </c>
      <c r="AO53" s="466">
        <f t="shared" si="39"/>
        <v>4</v>
      </c>
      <c r="AP53" s="465" t="s">
        <v>361</v>
      </c>
      <c r="AQ53" s="466">
        <f t="shared" si="40"/>
        <v>50</v>
      </c>
      <c r="AR53" s="409" t="s">
        <v>469</v>
      </c>
      <c r="AS53" s="409">
        <v>4</v>
      </c>
      <c r="AT53" s="409"/>
      <c r="AU53" s="409"/>
      <c r="AV53" s="409"/>
    </row>
    <row r="54" spans="1:48" ht="15.75" customHeight="1">
      <c r="A54" s="407" t="s">
        <v>361</v>
      </c>
      <c r="B54" s="407" t="s">
        <v>395</v>
      </c>
      <c r="C54" s="416" t="s">
        <v>396</v>
      </c>
      <c r="D54" s="418">
        <v>3</v>
      </c>
      <c r="E54" s="287">
        <f t="shared" si="31"/>
        <v>90</v>
      </c>
      <c r="F54" s="287">
        <f t="shared" si="32"/>
        <v>30</v>
      </c>
      <c r="G54" s="287">
        <v>15</v>
      </c>
      <c r="H54" s="287"/>
      <c r="I54" s="287">
        <v>15</v>
      </c>
      <c r="J54" s="287">
        <f t="shared" si="33"/>
        <v>60</v>
      </c>
      <c r="K54" s="418">
        <f t="shared" si="34"/>
        <v>2</v>
      </c>
      <c r="L54" s="287" t="s">
        <v>361</v>
      </c>
      <c r="M54" s="418">
        <f t="shared" si="35"/>
        <v>33.333333333333329</v>
      </c>
      <c r="N54" s="409" t="s">
        <v>392</v>
      </c>
      <c r="O54" s="413"/>
      <c r="P54" s="413"/>
      <c r="Q54" s="413"/>
      <c r="R54" s="413"/>
      <c r="S54" s="413"/>
      <c r="T54" s="413"/>
      <c r="U54" s="413"/>
      <c r="V54" s="413"/>
      <c r="W54" s="413"/>
      <c r="X54" s="413"/>
      <c r="Y54" s="413"/>
      <c r="Z54" s="413"/>
      <c r="AA54" s="413"/>
      <c r="AB54" s="413"/>
      <c r="AC54" s="413"/>
      <c r="AD54" s="413" t="s">
        <v>393</v>
      </c>
      <c r="AE54" s="413"/>
      <c r="AF54" s="477">
        <v>1</v>
      </c>
      <c r="AG54" s="478" t="s">
        <v>268</v>
      </c>
      <c r="AH54" s="466">
        <v>5</v>
      </c>
      <c r="AI54" s="465">
        <f t="shared" si="36"/>
        <v>150</v>
      </c>
      <c r="AJ54" s="465">
        <f t="shared" si="37"/>
        <v>45</v>
      </c>
      <c r="AK54" s="481">
        <v>30</v>
      </c>
      <c r="AL54" s="465"/>
      <c r="AM54" s="465">
        <v>15</v>
      </c>
      <c r="AN54" s="465">
        <f t="shared" si="38"/>
        <v>105</v>
      </c>
      <c r="AO54" s="476">
        <v>3</v>
      </c>
      <c r="AP54" s="465" t="s">
        <v>361</v>
      </c>
      <c r="AQ54" s="466">
        <f t="shared" si="40"/>
        <v>30</v>
      </c>
      <c r="AR54" s="409" t="s">
        <v>370</v>
      </c>
      <c r="AS54" s="409"/>
      <c r="AT54" s="409"/>
      <c r="AU54" s="409"/>
      <c r="AV54" s="409"/>
    </row>
    <row r="55" spans="1:48" ht="15.75" customHeight="1">
      <c r="A55" s="407"/>
      <c r="B55" s="407"/>
      <c r="C55" s="416"/>
      <c r="D55" s="418"/>
      <c r="E55" s="287">
        <f t="shared" si="31"/>
        <v>0</v>
      </c>
      <c r="F55" s="287">
        <f t="shared" si="32"/>
        <v>0</v>
      </c>
      <c r="G55" s="287"/>
      <c r="H55" s="287"/>
      <c r="I55" s="287"/>
      <c r="J55" s="287">
        <f t="shared" si="33"/>
        <v>0</v>
      </c>
      <c r="K55" s="418">
        <f>F55/18</f>
        <v>0</v>
      </c>
      <c r="L55" s="287"/>
      <c r="M55" s="418" t="e">
        <f t="shared" si="35"/>
        <v>#DIV/0!</v>
      </c>
      <c r="N55" s="409"/>
      <c r="O55" s="413"/>
      <c r="P55" s="413"/>
      <c r="Q55" s="413"/>
      <c r="R55" s="413"/>
      <c r="S55" s="413"/>
      <c r="T55" s="413"/>
      <c r="U55" s="413"/>
      <c r="V55" s="413"/>
      <c r="W55" s="413"/>
      <c r="X55" s="413"/>
      <c r="Y55" s="413"/>
      <c r="Z55" s="413"/>
      <c r="AA55" s="413"/>
      <c r="AB55" s="413"/>
      <c r="AC55" s="413"/>
      <c r="AD55" s="413"/>
      <c r="AE55" s="413"/>
      <c r="AF55" s="477"/>
      <c r="AG55" s="463" t="s">
        <v>138</v>
      </c>
      <c r="AH55" s="466">
        <v>1</v>
      </c>
      <c r="AI55" s="465">
        <f t="shared" si="36"/>
        <v>30</v>
      </c>
      <c r="AJ55" s="465">
        <v>15</v>
      </c>
      <c r="AK55" s="465"/>
      <c r="AL55" s="465"/>
      <c r="AM55" s="465">
        <v>15</v>
      </c>
      <c r="AN55" s="465"/>
      <c r="AO55" s="466">
        <v>1</v>
      </c>
      <c r="AP55" s="465" t="s">
        <v>361</v>
      </c>
      <c r="AQ55" s="466"/>
      <c r="AR55" s="409"/>
      <c r="AS55" s="409"/>
      <c r="AT55" s="409"/>
      <c r="AU55" s="409"/>
      <c r="AV55" s="409"/>
    </row>
    <row r="56" spans="1:48" ht="15.75" customHeight="1">
      <c r="A56" s="407"/>
      <c r="B56" s="407"/>
      <c r="C56" s="423" t="s">
        <v>52</v>
      </c>
      <c r="D56" s="424">
        <f t="shared" ref="D56:L56" si="41">SUM(D49:D55)</f>
        <v>27</v>
      </c>
      <c r="E56" s="425">
        <f t="shared" si="41"/>
        <v>810</v>
      </c>
      <c r="F56" s="425">
        <f t="shared" si="41"/>
        <v>315</v>
      </c>
      <c r="G56" s="425">
        <f t="shared" si="41"/>
        <v>135</v>
      </c>
      <c r="H56" s="425">
        <f t="shared" si="41"/>
        <v>0</v>
      </c>
      <c r="I56" s="425">
        <f t="shared" si="41"/>
        <v>180</v>
      </c>
      <c r="J56" s="425">
        <f t="shared" si="41"/>
        <v>495</v>
      </c>
      <c r="K56" s="425">
        <f t="shared" si="41"/>
        <v>21</v>
      </c>
      <c r="L56" s="425">
        <f t="shared" si="41"/>
        <v>0</v>
      </c>
      <c r="M56" s="425"/>
      <c r="N56" s="409"/>
      <c r="O56" s="413"/>
      <c r="P56" s="413"/>
      <c r="Q56" s="413"/>
      <c r="R56" s="413"/>
      <c r="S56" s="413"/>
      <c r="T56" s="413"/>
      <c r="U56" s="413"/>
      <c r="V56" s="413"/>
      <c r="W56" s="413"/>
      <c r="X56" s="413"/>
      <c r="Y56" s="413"/>
      <c r="Z56" s="413"/>
      <c r="AA56" s="413"/>
      <c r="AB56" s="413"/>
      <c r="AC56" s="413"/>
      <c r="AD56" s="413"/>
      <c r="AE56" s="413"/>
      <c r="AF56" s="419"/>
      <c r="AG56" s="423" t="s">
        <v>52</v>
      </c>
      <c r="AH56" s="424">
        <f t="shared" ref="AH56:AP56" si="42">SUM(AH49:AH55)</f>
        <v>30</v>
      </c>
      <c r="AI56" s="425">
        <f t="shared" si="42"/>
        <v>900</v>
      </c>
      <c r="AJ56" s="425">
        <f t="shared" si="42"/>
        <v>345</v>
      </c>
      <c r="AK56" s="425">
        <f t="shared" si="42"/>
        <v>150</v>
      </c>
      <c r="AL56" s="425">
        <f t="shared" si="42"/>
        <v>0</v>
      </c>
      <c r="AM56" s="425">
        <f t="shared" si="42"/>
        <v>195</v>
      </c>
      <c r="AN56" s="425">
        <f t="shared" si="42"/>
        <v>540</v>
      </c>
      <c r="AO56" s="425">
        <f t="shared" si="42"/>
        <v>23</v>
      </c>
      <c r="AP56" s="425">
        <f t="shared" si="42"/>
        <v>0</v>
      </c>
      <c r="AQ56" s="425"/>
      <c r="AR56" s="409"/>
      <c r="AS56" s="409"/>
      <c r="AT56" s="409"/>
      <c r="AU56" s="409"/>
      <c r="AV56" s="409"/>
    </row>
    <row r="57" spans="1:48" ht="15.75" customHeight="1">
      <c r="A57" s="407"/>
      <c r="B57" s="407"/>
      <c r="C57" s="426" t="s">
        <v>377</v>
      </c>
      <c r="D57" s="427">
        <f>30-D56</f>
        <v>3</v>
      </c>
      <c r="E57" s="427"/>
      <c r="F57" s="427"/>
      <c r="G57" s="427"/>
      <c r="H57" s="427"/>
      <c r="I57" s="427"/>
      <c r="J57" s="427"/>
      <c r="K57" s="427"/>
      <c r="L57" s="427"/>
      <c r="M57" s="427"/>
      <c r="N57" s="409"/>
      <c r="O57" s="413"/>
      <c r="P57" s="413"/>
      <c r="Q57" s="413"/>
      <c r="R57" s="413"/>
      <c r="S57" s="413"/>
      <c r="T57" s="413"/>
      <c r="U57" s="413"/>
      <c r="V57" s="413"/>
      <c r="W57" s="413"/>
      <c r="X57" s="413"/>
      <c r="Y57" s="413"/>
      <c r="Z57" s="413"/>
      <c r="AA57" s="413"/>
      <c r="AB57" s="413"/>
      <c r="AC57" s="413"/>
      <c r="AD57" s="413"/>
      <c r="AE57" s="413"/>
      <c r="AF57" s="414"/>
      <c r="AG57" s="413"/>
      <c r="AH57" s="413"/>
      <c r="AI57" s="413"/>
      <c r="AJ57" s="413"/>
      <c r="AK57" s="413"/>
      <c r="AL57" s="413"/>
      <c r="AM57" s="413"/>
      <c r="AN57" s="409"/>
      <c r="AO57" s="409"/>
      <c r="AP57" s="409"/>
      <c r="AQ57" s="409"/>
      <c r="AR57" s="409"/>
      <c r="AS57" s="409"/>
      <c r="AT57" s="409"/>
      <c r="AU57" s="409"/>
      <c r="AV57" s="409"/>
    </row>
    <row r="58" spans="1:48" ht="15" customHeight="1">
      <c r="A58" s="407"/>
      <c r="B58" s="407"/>
      <c r="C58" s="415" t="s">
        <v>398</v>
      </c>
      <c r="D58" s="409"/>
      <c r="E58" s="409"/>
      <c r="F58" s="409"/>
      <c r="G58" s="409"/>
      <c r="H58" s="409"/>
      <c r="I58" s="409"/>
      <c r="J58" s="409"/>
      <c r="K58" s="409"/>
      <c r="L58" s="409"/>
      <c r="M58" s="409"/>
      <c r="N58" s="409"/>
      <c r="O58" s="413"/>
      <c r="P58" s="413"/>
      <c r="Q58" s="413"/>
      <c r="R58" s="413"/>
      <c r="S58" s="413"/>
      <c r="T58" s="413"/>
      <c r="U58" s="413"/>
      <c r="V58" s="413"/>
      <c r="W58" s="413"/>
      <c r="X58" s="413"/>
      <c r="Y58" s="413"/>
      <c r="Z58" s="413"/>
      <c r="AA58" s="413"/>
      <c r="AB58" s="413"/>
      <c r="AC58" s="413"/>
      <c r="AD58" s="413"/>
      <c r="AE58" s="413"/>
      <c r="AF58" s="414"/>
      <c r="AG58" s="415" t="s">
        <v>398</v>
      </c>
      <c r="AH58" s="413"/>
      <c r="AI58" s="413"/>
      <c r="AJ58" s="413"/>
      <c r="AK58" s="413"/>
      <c r="AL58" s="413"/>
      <c r="AM58" s="413"/>
      <c r="AN58" s="409"/>
      <c r="AO58" s="409"/>
      <c r="AP58" s="409"/>
      <c r="AQ58" s="409"/>
      <c r="AR58" s="409"/>
      <c r="AS58" s="409"/>
      <c r="AT58" s="409"/>
      <c r="AU58" s="409"/>
      <c r="AV58" s="409"/>
    </row>
    <row r="59" spans="1:48" ht="15" customHeight="1">
      <c r="A59" s="407"/>
      <c r="B59" s="407"/>
      <c r="C59" s="966" t="s">
        <v>349</v>
      </c>
      <c r="D59" s="962" t="s">
        <v>350</v>
      </c>
      <c r="E59" s="964" t="s">
        <v>351</v>
      </c>
      <c r="F59" s="834"/>
      <c r="G59" s="834"/>
      <c r="H59" s="834"/>
      <c r="I59" s="834"/>
      <c r="J59" s="835"/>
      <c r="K59" s="962" t="s">
        <v>352</v>
      </c>
      <c r="L59" s="962" t="s">
        <v>353</v>
      </c>
      <c r="M59" s="962" t="s">
        <v>354</v>
      </c>
      <c r="N59" s="409"/>
      <c r="O59" s="413"/>
      <c r="P59" s="413"/>
      <c r="Q59" s="413"/>
      <c r="R59" s="413"/>
      <c r="S59" s="413"/>
      <c r="T59" s="413"/>
      <c r="U59" s="413"/>
      <c r="V59" s="413"/>
      <c r="W59" s="413"/>
      <c r="X59" s="413"/>
      <c r="Y59" s="413"/>
      <c r="Z59" s="413"/>
      <c r="AA59" s="413"/>
      <c r="AB59" s="413"/>
      <c r="AC59" s="413"/>
      <c r="AD59" s="413"/>
      <c r="AE59" s="413"/>
      <c r="AF59" s="414"/>
      <c r="AG59" s="966" t="s">
        <v>349</v>
      </c>
      <c r="AH59" s="962" t="s">
        <v>350</v>
      </c>
      <c r="AI59" s="964" t="s">
        <v>351</v>
      </c>
      <c r="AJ59" s="834"/>
      <c r="AK59" s="834"/>
      <c r="AL59" s="834"/>
      <c r="AM59" s="834"/>
      <c r="AN59" s="835"/>
      <c r="AO59" s="962" t="s">
        <v>352</v>
      </c>
      <c r="AP59" s="962" t="s">
        <v>353</v>
      </c>
      <c r="AQ59" s="962" t="s">
        <v>354</v>
      </c>
      <c r="AR59" s="409"/>
      <c r="AS59" s="409"/>
      <c r="AT59" s="409"/>
      <c r="AU59" s="409"/>
      <c r="AV59" s="409"/>
    </row>
    <row r="60" spans="1:48" ht="15" customHeight="1">
      <c r="A60" s="407"/>
      <c r="B60" s="407"/>
      <c r="C60" s="907"/>
      <c r="D60" s="907"/>
      <c r="E60" s="962" t="s">
        <v>63</v>
      </c>
      <c r="F60" s="965" t="s">
        <v>355</v>
      </c>
      <c r="G60" s="834"/>
      <c r="H60" s="834"/>
      <c r="I60" s="835"/>
      <c r="J60" s="962" t="s">
        <v>379</v>
      </c>
      <c r="K60" s="907"/>
      <c r="L60" s="907"/>
      <c r="M60" s="907"/>
      <c r="N60" s="409"/>
      <c r="O60" s="413"/>
      <c r="P60" s="413"/>
      <c r="Q60" s="413"/>
      <c r="R60" s="413"/>
      <c r="S60" s="413"/>
      <c r="T60" s="413"/>
      <c r="U60" s="413"/>
      <c r="V60" s="413"/>
      <c r="W60" s="413"/>
      <c r="X60" s="413"/>
      <c r="Y60" s="413"/>
      <c r="Z60" s="413"/>
      <c r="AA60" s="413"/>
      <c r="AB60" s="413"/>
      <c r="AC60" s="413"/>
      <c r="AD60" s="413"/>
      <c r="AE60" s="413"/>
      <c r="AF60" s="414"/>
      <c r="AG60" s="907"/>
      <c r="AH60" s="907"/>
      <c r="AI60" s="962" t="s">
        <v>63</v>
      </c>
      <c r="AJ60" s="965" t="s">
        <v>355</v>
      </c>
      <c r="AK60" s="834"/>
      <c r="AL60" s="834"/>
      <c r="AM60" s="835"/>
      <c r="AN60" s="962" t="s">
        <v>379</v>
      </c>
      <c r="AO60" s="907"/>
      <c r="AP60" s="907"/>
      <c r="AQ60" s="907"/>
      <c r="AR60" s="409"/>
      <c r="AS60" s="409"/>
      <c r="AT60" s="409"/>
      <c r="AU60" s="409"/>
      <c r="AV60" s="409"/>
    </row>
    <row r="61" spans="1:48" ht="15" customHeight="1">
      <c r="A61" s="407"/>
      <c r="B61" s="407"/>
      <c r="C61" s="907"/>
      <c r="D61" s="907"/>
      <c r="E61" s="907"/>
      <c r="F61" s="962" t="s">
        <v>357</v>
      </c>
      <c r="G61" s="964" t="s">
        <v>358</v>
      </c>
      <c r="H61" s="834"/>
      <c r="I61" s="835"/>
      <c r="J61" s="907"/>
      <c r="K61" s="907"/>
      <c r="L61" s="907"/>
      <c r="M61" s="907"/>
      <c r="N61" s="409"/>
      <c r="O61" s="413"/>
      <c r="P61" s="413"/>
      <c r="Q61" s="413"/>
      <c r="R61" s="413"/>
      <c r="S61" s="413"/>
      <c r="T61" s="413"/>
      <c r="U61" s="413"/>
      <c r="V61" s="413"/>
      <c r="W61" s="413"/>
      <c r="X61" s="413"/>
      <c r="Y61" s="413"/>
      <c r="Z61" s="413"/>
      <c r="AA61" s="413"/>
      <c r="AB61" s="413"/>
      <c r="AC61" s="413"/>
      <c r="AD61" s="413"/>
      <c r="AE61" s="413"/>
      <c r="AF61" s="414"/>
      <c r="AG61" s="907"/>
      <c r="AH61" s="907"/>
      <c r="AI61" s="907"/>
      <c r="AJ61" s="962" t="s">
        <v>357</v>
      </c>
      <c r="AK61" s="964" t="s">
        <v>358</v>
      </c>
      <c r="AL61" s="834"/>
      <c r="AM61" s="835"/>
      <c r="AN61" s="907"/>
      <c r="AO61" s="907"/>
      <c r="AP61" s="907"/>
      <c r="AQ61" s="907"/>
      <c r="AR61" s="409"/>
      <c r="AS61" s="409"/>
      <c r="AT61" s="409"/>
      <c r="AU61" s="409"/>
      <c r="AV61" s="409"/>
    </row>
    <row r="62" spans="1:48" ht="15.75" customHeight="1">
      <c r="A62" s="407"/>
      <c r="B62" s="407"/>
      <c r="C62" s="907"/>
      <c r="D62" s="907"/>
      <c r="E62" s="907"/>
      <c r="F62" s="907"/>
      <c r="G62" s="962" t="s">
        <v>68</v>
      </c>
      <c r="H62" s="962" t="s">
        <v>380</v>
      </c>
      <c r="I62" s="962" t="s">
        <v>381</v>
      </c>
      <c r="J62" s="907"/>
      <c r="K62" s="907"/>
      <c r="L62" s="907"/>
      <c r="M62" s="907"/>
      <c r="N62" s="409"/>
      <c r="O62" s="413"/>
      <c r="P62" s="413"/>
      <c r="Q62" s="413"/>
      <c r="R62" s="413"/>
      <c r="S62" s="413"/>
      <c r="T62" s="413"/>
      <c r="U62" s="413"/>
      <c r="V62" s="413"/>
      <c r="W62" s="413"/>
      <c r="X62" s="413"/>
      <c r="Y62" s="413"/>
      <c r="Z62" s="413"/>
      <c r="AA62" s="413"/>
      <c r="AB62" s="413"/>
      <c r="AC62" s="413"/>
      <c r="AD62" s="413"/>
      <c r="AE62" s="413"/>
      <c r="AF62" s="414"/>
      <c r="AG62" s="907"/>
      <c r="AH62" s="907"/>
      <c r="AI62" s="907"/>
      <c r="AJ62" s="907"/>
      <c r="AK62" s="962" t="s">
        <v>68</v>
      </c>
      <c r="AL62" s="962" t="s">
        <v>380</v>
      </c>
      <c r="AM62" s="962" t="s">
        <v>381</v>
      </c>
      <c r="AN62" s="907"/>
      <c r="AO62" s="907"/>
      <c r="AP62" s="907"/>
      <c r="AQ62" s="907"/>
      <c r="AR62" s="409"/>
      <c r="AS62" s="409"/>
      <c r="AT62" s="409"/>
      <c r="AU62" s="409"/>
      <c r="AV62" s="409"/>
    </row>
    <row r="63" spans="1:48" ht="15.75" customHeight="1">
      <c r="A63" s="407"/>
      <c r="B63" s="407"/>
      <c r="C63" s="907"/>
      <c r="D63" s="907"/>
      <c r="E63" s="907"/>
      <c r="F63" s="907"/>
      <c r="G63" s="907"/>
      <c r="H63" s="907"/>
      <c r="I63" s="907"/>
      <c r="J63" s="907"/>
      <c r="K63" s="907"/>
      <c r="L63" s="907"/>
      <c r="M63" s="907"/>
      <c r="N63" s="409"/>
      <c r="O63" s="413"/>
      <c r="P63" s="413"/>
      <c r="Q63" s="413"/>
      <c r="R63" s="413"/>
      <c r="S63" s="413"/>
      <c r="T63" s="413"/>
      <c r="U63" s="413"/>
      <c r="V63" s="413"/>
      <c r="W63" s="413"/>
      <c r="X63" s="413"/>
      <c r="Y63" s="413"/>
      <c r="Z63" s="413"/>
      <c r="AA63" s="413"/>
      <c r="AB63" s="413"/>
      <c r="AC63" s="413"/>
      <c r="AD63" s="413"/>
      <c r="AE63" s="413"/>
      <c r="AF63" s="414"/>
      <c r="AG63" s="907"/>
      <c r="AH63" s="907"/>
      <c r="AI63" s="907"/>
      <c r="AJ63" s="907"/>
      <c r="AK63" s="907"/>
      <c r="AL63" s="907"/>
      <c r="AM63" s="907"/>
      <c r="AN63" s="907"/>
      <c r="AO63" s="907"/>
      <c r="AP63" s="907"/>
      <c r="AQ63" s="907"/>
      <c r="AR63" s="409"/>
      <c r="AS63" s="409"/>
      <c r="AT63" s="409"/>
      <c r="AU63" s="409"/>
      <c r="AV63" s="409"/>
    </row>
    <row r="64" spans="1:48" ht="13.5" customHeight="1">
      <c r="A64" s="407"/>
      <c r="B64" s="407"/>
      <c r="C64" s="907"/>
      <c r="D64" s="907"/>
      <c r="E64" s="907"/>
      <c r="F64" s="907"/>
      <c r="G64" s="907"/>
      <c r="H64" s="907"/>
      <c r="I64" s="907"/>
      <c r="J64" s="907"/>
      <c r="K64" s="907"/>
      <c r="L64" s="907"/>
      <c r="M64" s="907"/>
      <c r="N64" s="409"/>
      <c r="O64" s="413"/>
      <c r="P64" s="413"/>
      <c r="Q64" s="413"/>
      <c r="R64" s="413"/>
      <c r="S64" s="413"/>
      <c r="T64" s="413"/>
      <c r="U64" s="413"/>
      <c r="V64" s="413"/>
      <c r="W64" s="413"/>
      <c r="X64" s="413"/>
      <c r="Y64" s="413"/>
      <c r="Z64" s="413"/>
      <c r="AA64" s="413"/>
      <c r="AB64" s="413"/>
      <c r="AC64" s="413"/>
      <c r="AD64" s="413"/>
      <c r="AE64" s="413"/>
      <c r="AF64" s="414"/>
      <c r="AG64" s="907"/>
      <c r="AH64" s="907"/>
      <c r="AI64" s="907"/>
      <c r="AJ64" s="907"/>
      <c r="AK64" s="907"/>
      <c r="AL64" s="907"/>
      <c r="AM64" s="907"/>
      <c r="AN64" s="907"/>
      <c r="AO64" s="907"/>
      <c r="AP64" s="907"/>
      <c r="AQ64" s="907"/>
      <c r="AR64" s="409"/>
      <c r="AS64" s="409"/>
      <c r="AT64" s="409"/>
      <c r="AU64" s="409"/>
      <c r="AV64" s="409"/>
    </row>
    <row r="65" spans="1:48" ht="15.75" hidden="1" customHeight="1">
      <c r="A65" s="407"/>
      <c r="B65" s="407"/>
      <c r="C65" s="963"/>
      <c r="D65" s="963"/>
      <c r="E65" s="963"/>
      <c r="F65" s="963"/>
      <c r="G65" s="963"/>
      <c r="H65" s="963"/>
      <c r="I65" s="963"/>
      <c r="J65" s="963"/>
      <c r="K65" s="963"/>
      <c r="L65" s="963"/>
      <c r="M65" s="963"/>
      <c r="N65" s="409"/>
      <c r="O65" s="413"/>
      <c r="P65" s="413"/>
      <c r="Q65" s="413"/>
      <c r="R65" s="413"/>
      <c r="S65" s="413"/>
      <c r="T65" s="413"/>
      <c r="U65" s="413"/>
      <c r="V65" s="413"/>
      <c r="W65" s="413"/>
      <c r="X65" s="413"/>
      <c r="Y65" s="413"/>
      <c r="Z65" s="413"/>
      <c r="AA65" s="413"/>
      <c r="AB65" s="413"/>
      <c r="AC65" s="413"/>
      <c r="AD65" s="413"/>
      <c r="AE65" s="413"/>
      <c r="AF65" s="414"/>
      <c r="AG65" s="963"/>
      <c r="AH65" s="963"/>
      <c r="AI65" s="963"/>
      <c r="AJ65" s="963"/>
      <c r="AK65" s="963"/>
      <c r="AL65" s="963"/>
      <c r="AM65" s="963"/>
      <c r="AN65" s="963"/>
      <c r="AO65" s="963"/>
      <c r="AP65" s="963"/>
      <c r="AQ65" s="963"/>
      <c r="AR65" s="409"/>
      <c r="AS65" s="409"/>
      <c r="AT65" s="409"/>
      <c r="AU65" s="409"/>
      <c r="AV65" s="409"/>
    </row>
    <row r="66" spans="1:48" ht="15.75" customHeight="1">
      <c r="A66" s="407" t="s">
        <v>30</v>
      </c>
      <c r="B66" s="407" t="s">
        <v>362</v>
      </c>
      <c r="C66" s="423" t="s">
        <v>399</v>
      </c>
      <c r="D66" s="417">
        <v>4.5</v>
      </c>
      <c r="E66" s="287">
        <f t="shared" ref="E66:E73" si="43">D66*30</f>
        <v>135</v>
      </c>
      <c r="F66" s="287">
        <f t="shared" ref="F66:F73" si="44">G66+H66+I66</f>
        <v>0</v>
      </c>
      <c r="G66" s="287"/>
      <c r="H66" s="287"/>
      <c r="I66" s="287"/>
      <c r="J66" s="287">
        <f t="shared" ref="J66:J73" si="45">E66-F66</f>
        <v>135</v>
      </c>
      <c r="K66" s="418">
        <f t="shared" ref="K66:K72" si="46">F66/18</f>
        <v>0</v>
      </c>
      <c r="L66" s="287" t="s">
        <v>373</v>
      </c>
      <c r="M66" s="418">
        <f t="shared" ref="M66:M73" si="47">F66/E66*100</f>
        <v>0</v>
      </c>
      <c r="N66" s="409" t="s">
        <v>370</v>
      </c>
      <c r="O66" s="413"/>
      <c r="P66" s="413"/>
      <c r="Q66" s="413"/>
      <c r="R66" s="413"/>
      <c r="S66" s="413"/>
      <c r="T66" s="413"/>
      <c r="U66" s="413"/>
      <c r="V66" s="413"/>
      <c r="W66" s="413"/>
      <c r="X66" s="413"/>
      <c r="Y66" s="413"/>
      <c r="Z66" s="413"/>
      <c r="AA66" s="413"/>
      <c r="AB66" s="413"/>
      <c r="AC66" s="413"/>
      <c r="AD66" s="413" t="s">
        <v>371</v>
      </c>
      <c r="AE66" s="413"/>
      <c r="AF66" s="469"/>
      <c r="AG66" s="482" t="s">
        <v>399</v>
      </c>
      <c r="AH66" s="464">
        <v>3</v>
      </c>
      <c r="AI66" s="465">
        <f t="shared" ref="AI66:AI73" si="48">AH66*30</f>
        <v>90</v>
      </c>
      <c r="AJ66" s="465">
        <f t="shared" ref="AJ66:AJ73" si="49">AK66+AL66+AM66</f>
        <v>0</v>
      </c>
      <c r="AK66" s="465"/>
      <c r="AL66" s="465"/>
      <c r="AM66" s="465"/>
      <c r="AN66" s="465">
        <f t="shared" ref="AN66:AN72" si="50">AI66-AJ66</f>
        <v>90</v>
      </c>
      <c r="AO66" s="466">
        <f t="shared" ref="AO66:AO67" si="51">AJ66/18</f>
        <v>0</v>
      </c>
      <c r="AP66" s="465" t="s">
        <v>373</v>
      </c>
      <c r="AQ66" s="466">
        <f t="shared" ref="AQ66:AQ73" si="52">AJ66/AI66*100</f>
        <v>0</v>
      </c>
      <c r="AR66" s="409"/>
      <c r="AS66" s="409"/>
      <c r="AT66" s="409"/>
      <c r="AU66" s="409"/>
      <c r="AV66" s="409"/>
    </row>
    <row r="67" spans="1:48" ht="15.75" customHeight="1">
      <c r="A67" s="462" t="s">
        <v>361</v>
      </c>
      <c r="B67" s="462" t="s">
        <v>362</v>
      </c>
      <c r="C67" s="463" t="s">
        <v>85</v>
      </c>
      <c r="D67" s="466">
        <v>4</v>
      </c>
      <c r="E67" s="465">
        <f t="shared" si="43"/>
        <v>120</v>
      </c>
      <c r="F67" s="465">
        <f t="shared" si="44"/>
        <v>54</v>
      </c>
      <c r="G67" s="465"/>
      <c r="H67" s="465"/>
      <c r="I67" s="465">
        <v>54</v>
      </c>
      <c r="J67" s="465">
        <f t="shared" si="45"/>
        <v>66</v>
      </c>
      <c r="K67" s="466">
        <f t="shared" si="46"/>
        <v>3</v>
      </c>
      <c r="L67" s="465" t="s">
        <v>373</v>
      </c>
      <c r="M67" s="466">
        <f t="shared" si="47"/>
        <v>45</v>
      </c>
      <c r="N67" s="467" t="s">
        <v>363</v>
      </c>
      <c r="O67" s="468"/>
      <c r="P67" s="468"/>
      <c r="Q67" s="468"/>
      <c r="R67" s="468"/>
      <c r="S67" s="468"/>
      <c r="T67" s="468"/>
      <c r="U67" s="468"/>
      <c r="V67" s="468"/>
      <c r="W67" s="468"/>
      <c r="X67" s="468"/>
      <c r="Y67" s="468"/>
      <c r="Z67" s="468"/>
      <c r="AA67" s="468"/>
      <c r="AB67" s="468"/>
      <c r="AC67" s="468"/>
      <c r="AD67" s="468" t="s">
        <v>364</v>
      </c>
      <c r="AE67" s="468"/>
      <c r="AF67" s="469">
        <v>11.13</v>
      </c>
      <c r="AG67" s="463" t="s">
        <v>85</v>
      </c>
      <c r="AH67" s="466">
        <v>3</v>
      </c>
      <c r="AI67" s="465">
        <f t="shared" si="48"/>
        <v>90</v>
      </c>
      <c r="AJ67" s="465">
        <f t="shared" si="49"/>
        <v>36</v>
      </c>
      <c r="AK67" s="465"/>
      <c r="AL67" s="465"/>
      <c r="AM67" s="465">
        <v>36</v>
      </c>
      <c r="AN67" s="465">
        <f t="shared" si="50"/>
        <v>54</v>
      </c>
      <c r="AO67" s="466">
        <f t="shared" si="51"/>
        <v>2</v>
      </c>
      <c r="AP67" s="465" t="s">
        <v>361</v>
      </c>
      <c r="AQ67" s="466">
        <f t="shared" si="52"/>
        <v>40</v>
      </c>
      <c r="AR67" s="467" t="s">
        <v>363</v>
      </c>
      <c r="AS67" s="467"/>
      <c r="AT67" s="467"/>
      <c r="AU67" s="467"/>
      <c r="AV67" s="467"/>
    </row>
    <row r="68" spans="1:48" ht="15.75" customHeight="1">
      <c r="A68" s="407" t="s">
        <v>361</v>
      </c>
      <c r="B68" s="407" t="s">
        <v>362</v>
      </c>
      <c r="C68" s="416" t="s">
        <v>92</v>
      </c>
      <c r="D68" s="418">
        <v>4</v>
      </c>
      <c r="E68" s="287">
        <f t="shared" si="43"/>
        <v>120</v>
      </c>
      <c r="F68" s="287">
        <f t="shared" si="44"/>
        <v>72</v>
      </c>
      <c r="G68" s="287"/>
      <c r="H68" s="287"/>
      <c r="I68" s="287">
        <v>72</v>
      </c>
      <c r="J68" s="287">
        <f t="shared" si="45"/>
        <v>48</v>
      </c>
      <c r="K68" s="418">
        <f t="shared" si="46"/>
        <v>4</v>
      </c>
      <c r="L68" s="287" t="s">
        <v>373</v>
      </c>
      <c r="M68" s="418">
        <f t="shared" si="47"/>
        <v>60</v>
      </c>
      <c r="N68" s="409" t="s">
        <v>363</v>
      </c>
      <c r="O68" s="413"/>
      <c r="P68" s="413"/>
      <c r="Q68" s="413"/>
      <c r="R68" s="413"/>
      <c r="S68" s="413"/>
      <c r="T68" s="413"/>
      <c r="U68" s="413"/>
      <c r="V68" s="413"/>
      <c r="W68" s="413"/>
      <c r="X68" s="413"/>
      <c r="Y68" s="413"/>
      <c r="Z68" s="413"/>
      <c r="AA68" s="413"/>
      <c r="AB68" s="413"/>
      <c r="AC68" s="413"/>
      <c r="AD68" s="413" t="s">
        <v>366</v>
      </c>
      <c r="AE68" s="413"/>
      <c r="AF68" s="469">
        <v>3</v>
      </c>
      <c r="AG68" s="463" t="s">
        <v>213</v>
      </c>
      <c r="AH68" s="466">
        <v>6</v>
      </c>
      <c r="AI68" s="465">
        <f t="shared" si="48"/>
        <v>180</v>
      </c>
      <c r="AJ68" s="465">
        <f t="shared" si="49"/>
        <v>72</v>
      </c>
      <c r="AK68" s="465">
        <v>36</v>
      </c>
      <c r="AL68" s="465"/>
      <c r="AM68" s="465">
        <v>36</v>
      </c>
      <c r="AN68" s="465">
        <f t="shared" si="50"/>
        <v>108</v>
      </c>
      <c r="AO68" s="466">
        <v>4</v>
      </c>
      <c r="AP68" s="465" t="s">
        <v>367</v>
      </c>
      <c r="AQ68" s="466">
        <f t="shared" si="52"/>
        <v>40</v>
      </c>
      <c r="AR68" s="409" t="s">
        <v>370</v>
      </c>
      <c r="AS68" s="409"/>
      <c r="AT68" s="409"/>
      <c r="AU68" s="409"/>
      <c r="AV68" s="409"/>
    </row>
    <row r="69" spans="1:48" ht="15.75" customHeight="1">
      <c r="A69" s="407" t="s">
        <v>30</v>
      </c>
      <c r="B69" s="407" t="s">
        <v>362</v>
      </c>
      <c r="C69" s="416" t="s">
        <v>132</v>
      </c>
      <c r="D69" s="418">
        <v>4</v>
      </c>
      <c r="E69" s="287">
        <f t="shared" si="43"/>
        <v>120</v>
      </c>
      <c r="F69" s="287">
        <f t="shared" si="44"/>
        <v>54</v>
      </c>
      <c r="G69" s="287">
        <v>18</v>
      </c>
      <c r="H69" s="287"/>
      <c r="I69" s="287">
        <v>36</v>
      </c>
      <c r="J69" s="287">
        <f t="shared" si="45"/>
        <v>66</v>
      </c>
      <c r="K69" s="418">
        <f t="shared" si="46"/>
        <v>3</v>
      </c>
      <c r="L69" s="287" t="s">
        <v>367</v>
      </c>
      <c r="M69" s="418">
        <f t="shared" si="47"/>
        <v>45</v>
      </c>
      <c r="N69" s="409" t="s">
        <v>390</v>
      </c>
      <c r="O69" s="413"/>
      <c r="P69" s="413"/>
      <c r="Q69" s="413"/>
      <c r="R69" s="413"/>
      <c r="S69" s="413"/>
      <c r="T69" s="413"/>
      <c r="U69" s="413"/>
      <c r="V69" s="413"/>
      <c r="W69" s="413"/>
      <c r="X69" s="413"/>
      <c r="Y69" s="413"/>
      <c r="Z69" s="413"/>
      <c r="AA69" s="413"/>
      <c r="AB69" s="413"/>
      <c r="AC69" s="413"/>
      <c r="AD69" s="413" t="s">
        <v>391</v>
      </c>
      <c r="AE69" s="413"/>
      <c r="AF69" s="469"/>
      <c r="AG69" s="463" t="s">
        <v>470</v>
      </c>
      <c r="AH69" s="466">
        <v>4</v>
      </c>
      <c r="AI69" s="465">
        <f t="shared" si="48"/>
        <v>120</v>
      </c>
      <c r="AJ69" s="465">
        <f t="shared" si="49"/>
        <v>54</v>
      </c>
      <c r="AK69" s="465">
        <v>36</v>
      </c>
      <c r="AL69" s="465"/>
      <c r="AM69" s="465">
        <v>18</v>
      </c>
      <c r="AN69" s="465">
        <f t="shared" si="50"/>
        <v>66</v>
      </c>
      <c r="AO69" s="466">
        <f t="shared" ref="AO69:AO72" si="53">AJ69/18</f>
        <v>3</v>
      </c>
      <c r="AP69" s="465" t="s">
        <v>361</v>
      </c>
      <c r="AQ69" s="466">
        <f t="shared" si="52"/>
        <v>45</v>
      </c>
      <c r="AR69" s="409" t="s">
        <v>410</v>
      </c>
      <c r="AS69" s="409" t="s">
        <v>471</v>
      </c>
      <c r="AT69" s="409"/>
      <c r="AU69" s="409"/>
      <c r="AV69" s="409"/>
    </row>
    <row r="70" spans="1:48" ht="15.75" customHeight="1">
      <c r="A70" s="407" t="s">
        <v>30</v>
      </c>
      <c r="B70" s="407" t="s">
        <v>362</v>
      </c>
      <c r="C70" s="416" t="s">
        <v>134</v>
      </c>
      <c r="D70" s="418">
        <v>5</v>
      </c>
      <c r="E70" s="287">
        <f t="shared" si="43"/>
        <v>150</v>
      </c>
      <c r="F70" s="287">
        <f t="shared" si="44"/>
        <v>72</v>
      </c>
      <c r="G70" s="287">
        <v>36</v>
      </c>
      <c r="H70" s="287"/>
      <c r="I70" s="287">
        <v>36</v>
      </c>
      <c r="J70" s="287">
        <f t="shared" si="45"/>
        <v>78</v>
      </c>
      <c r="K70" s="418">
        <f t="shared" si="46"/>
        <v>4</v>
      </c>
      <c r="L70" s="287" t="s">
        <v>367</v>
      </c>
      <c r="M70" s="418">
        <f t="shared" si="47"/>
        <v>48</v>
      </c>
      <c r="N70" s="409" t="s">
        <v>392</v>
      </c>
      <c r="O70" s="413"/>
      <c r="P70" s="413"/>
      <c r="Q70" s="413"/>
      <c r="R70" s="413"/>
      <c r="S70" s="413"/>
      <c r="T70" s="413"/>
      <c r="U70" s="413"/>
      <c r="V70" s="413"/>
      <c r="W70" s="413"/>
      <c r="X70" s="413"/>
      <c r="Y70" s="413"/>
      <c r="Z70" s="413"/>
      <c r="AA70" s="413"/>
      <c r="AB70" s="413"/>
      <c r="AC70" s="413"/>
      <c r="AD70" s="413" t="s">
        <v>393</v>
      </c>
      <c r="AE70" s="413"/>
      <c r="AF70" s="469">
        <v>6.11</v>
      </c>
      <c r="AG70" s="463" t="s">
        <v>157</v>
      </c>
      <c r="AH70" s="466">
        <v>5</v>
      </c>
      <c r="AI70" s="465">
        <f t="shared" si="48"/>
        <v>150</v>
      </c>
      <c r="AJ70" s="465">
        <f t="shared" si="49"/>
        <v>72</v>
      </c>
      <c r="AK70" s="465">
        <v>36</v>
      </c>
      <c r="AL70" s="465"/>
      <c r="AM70" s="465">
        <v>36</v>
      </c>
      <c r="AN70" s="465">
        <f t="shared" si="50"/>
        <v>78</v>
      </c>
      <c r="AO70" s="466">
        <f t="shared" si="53"/>
        <v>4</v>
      </c>
      <c r="AP70" s="465" t="s">
        <v>367</v>
      </c>
      <c r="AQ70" s="466">
        <f t="shared" si="52"/>
        <v>48</v>
      </c>
      <c r="AR70" s="409" t="s">
        <v>392</v>
      </c>
      <c r="AS70" s="409">
        <v>12</v>
      </c>
      <c r="AT70" s="409"/>
      <c r="AU70" s="409"/>
      <c r="AV70" s="409"/>
    </row>
    <row r="71" spans="1:48" ht="15.75" customHeight="1">
      <c r="A71" s="407" t="s">
        <v>30</v>
      </c>
      <c r="B71" s="407" t="s">
        <v>362</v>
      </c>
      <c r="C71" s="416" t="s">
        <v>146</v>
      </c>
      <c r="D71" s="418">
        <v>4</v>
      </c>
      <c r="E71" s="287">
        <f t="shared" si="43"/>
        <v>120</v>
      </c>
      <c r="F71" s="287">
        <f t="shared" si="44"/>
        <v>54</v>
      </c>
      <c r="G71" s="287">
        <v>18</v>
      </c>
      <c r="H71" s="287"/>
      <c r="I71" s="287">
        <v>36</v>
      </c>
      <c r="J71" s="287">
        <f t="shared" si="45"/>
        <v>66</v>
      </c>
      <c r="K71" s="418">
        <f t="shared" si="46"/>
        <v>3</v>
      </c>
      <c r="L71" s="287" t="s">
        <v>367</v>
      </c>
      <c r="M71" s="418">
        <f t="shared" si="47"/>
        <v>45</v>
      </c>
      <c r="N71" s="409" t="s">
        <v>400</v>
      </c>
      <c r="O71" s="413"/>
      <c r="P71" s="413"/>
      <c r="Q71" s="413"/>
      <c r="R71" s="413"/>
      <c r="S71" s="413"/>
      <c r="T71" s="413"/>
      <c r="U71" s="413"/>
      <c r="V71" s="413"/>
      <c r="W71" s="413"/>
      <c r="X71" s="413"/>
      <c r="Y71" s="413"/>
      <c r="Z71" s="413"/>
      <c r="AA71" s="413"/>
      <c r="AB71" s="413"/>
      <c r="AC71" s="413"/>
      <c r="AD71" s="413" t="s">
        <v>401</v>
      </c>
      <c r="AE71" s="413"/>
      <c r="AF71" s="479"/>
      <c r="AG71" s="463" t="s">
        <v>472</v>
      </c>
      <c r="AH71" s="466">
        <v>4</v>
      </c>
      <c r="AI71" s="465">
        <f t="shared" si="48"/>
        <v>120</v>
      </c>
      <c r="AJ71" s="465">
        <f t="shared" si="49"/>
        <v>54</v>
      </c>
      <c r="AK71" s="465">
        <v>18</v>
      </c>
      <c r="AL71" s="465"/>
      <c r="AM71" s="465">
        <v>36</v>
      </c>
      <c r="AN71" s="465">
        <f t="shared" si="50"/>
        <v>66</v>
      </c>
      <c r="AO71" s="466">
        <f t="shared" si="53"/>
        <v>3</v>
      </c>
      <c r="AP71" s="465" t="s">
        <v>361</v>
      </c>
      <c r="AQ71" s="466">
        <f t="shared" si="52"/>
        <v>45</v>
      </c>
      <c r="AR71" s="409" t="s">
        <v>473</v>
      </c>
      <c r="AS71" s="409"/>
      <c r="AT71" s="409"/>
      <c r="AU71" s="409"/>
      <c r="AV71" s="409"/>
    </row>
    <row r="72" spans="1:48" ht="15.75" customHeight="1">
      <c r="A72" s="407" t="s">
        <v>361</v>
      </c>
      <c r="B72" s="407" t="s">
        <v>395</v>
      </c>
      <c r="C72" s="416" t="s">
        <v>402</v>
      </c>
      <c r="D72" s="418">
        <v>3.5</v>
      </c>
      <c r="E72" s="287">
        <f t="shared" si="43"/>
        <v>105</v>
      </c>
      <c r="F72" s="287">
        <f t="shared" si="44"/>
        <v>36</v>
      </c>
      <c r="G72" s="287">
        <v>18</v>
      </c>
      <c r="H72" s="287"/>
      <c r="I72" s="287">
        <v>18</v>
      </c>
      <c r="J72" s="287">
        <f t="shared" si="45"/>
        <v>69</v>
      </c>
      <c r="K72" s="418">
        <f t="shared" si="46"/>
        <v>2</v>
      </c>
      <c r="L72" s="287" t="s">
        <v>361</v>
      </c>
      <c r="M72" s="418">
        <f t="shared" si="47"/>
        <v>34.285714285714285</v>
      </c>
      <c r="N72" s="409" t="s">
        <v>392</v>
      </c>
      <c r="O72" s="413"/>
      <c r="P72" s="413"/>
      <c r="Q72" s="413"/>
      <c r="R72" s="413"/>
      <c r="S72" s="413"/>
      <c r="T72" s="413"/>
      <c r="U72" s="413"/>
      <c r="V72" s="413"/>
      <c r="W72" s="413"/>
      <c r="X72" s="413"/>
      <c r="Y72" s="413"/>
      <c r="Z72" s="413"/>
      <c r="AA72" s="413"/>
      <c r="AB72" s="413"/>
      <c r="AC72" s="413"/>
      <c r="AD72" s="413" t="s">
        <v>393</v>
      </c>
      <c r="AE72" s="413"/>
      <c r="AF72" s="479">
        <v>1</v>
      </c>
      <c r="AG72" s="463" t="s">
        <v>474</v>
      </c>
      <c r="AH72" s="466">
        <v>4</v>
      </c>
      <c r="AI72" s="465">
        <f t="shared" si="48"/>
        <v>120</v>
      </c>
      <c r="AJ72" s="465">
        <f t="shared" si="49"/>
        <v>36</v>
      </c>
      <c r="AK72" s="465">
        <v>18</v>
      </c>
      <c r="AL72" s="465"/>
      <c r="AM72" s="465">
        <v>18</v>
      </c>
      <c r="AN72" s="465">
        <f t="shared" si="50"/>
        <v>84</v>
      </c>
      <c r="AO72" s="476">
        <f t="shared" si="53"/>
        <v>2</v>
      </c>
      <c r="AP72" s="465" t="s">
        <v>361</v>
      </c>
      <c r="AQ72" s="466">
        <f t="shared" si="52"/>
        <v>30</v>
      </c>
      <c r="AR72" s="409" t="s">
        <v>370</v>
      </c>
      <c r="AS72" s="409"/>
      <c r="AT72" s="409"/>
      <c r="AU72" s="409"/>
      <c r="AV72" s="409"/>
    </row>
    <row r="73" spans="1:48" ht="15.75" customHeight="1">
      <c r="A73" s="407" t="s">
        <v>30</v>
      </c>
      <c r="B73" s="407" t="s">
        <v>362</v>
      </c>
      <c r="C73" s="416" t="s">
        <v>138</v>
      </c>
      <c r="D73" s="418">
        <v>1</v>
      </c>
      <c r="E73" s="287">
        <f t="shared" si="43"/>
        <v>30</v>
      </c>
      <c r="F73" s="287">
        <f t="shared" si="44"/>
        <v>15</v>
      </c>
      <c r="G73" s="287"/>
      <c r="H73" s="287"/>
      <c r="I73" s="287">
        <v>15</v>
      </c>
      <c r="J73" s="287">
        <f t="shared" si="45"/>
        <v>15</v>
      </c>
      <c r="K73" s="418">
        <v>1</v>
      </c>
      <c r="L73" s="287" t="s">
        <v>373</v>
      </c>
      <c r="M73" s="418">
        <f t="shared" si="47"/>
        <v>50</v>
      </c>
      <c r="N73" s="409" t="s">
        <v>370</v>
      </c>
      <c r="O73" s="413"/>
      <c r="P73" s="413"/>
      <c r="Q73" s="413"/>
      <c r="R73" s="413"/>
      <c r="S73" s="413"/>
      <c r="T73" s="413"/>
      <c r="U73" s="413"/>
      <c r="V73" s="413"/>
      <c r="W73" s="413"/>
      <c r="X73" s="413"/>
      <c r="Y73" s="413"/>
      <c r="Z73" s="413"/>
      <c r="AA73" s="413"/>
      <c r="AB73" s="413"/>
      <c r="AC73" s="413"/>
      <c r="AD73" s="413" t="s">
        <v>371</v>
      </c>
      <c r="AE73" s="413"/>
      <c r="AF73" s="419">
        <v>9</v>
      </c>
      <c r="AG73" s="463" t="s">
        <v>143</v>
      </c>
      <c r="AH73" s="430">
        <v>1</v>
      </c>
      <c r="AI73" s="434">
        <f t="shared" si="48"/>
        <v>30</v>
      </c>
      <c r="AJ73" s="434">
        <f t="shared" si="49"/>
        <v>0</v>
      </c>
      <c r="AK73" s="434"/>
      <c r="AL73" s="434"/>
      <c r="AM73" s="436"/>
      <c r="AN73" s="434">
        <v>30</v>
      </c>
      <c r="AO73" s="430">
        <v>1</v>
      </c>
      <c r="AP73" s="434" t="s">
        <v>361</v>
      </c>
      <c r="AQ73" s="430">
        <f t="shared" si="52"/>
        <v>0</v>
      </c>
      <c r="AR73" s="409"/>
      <c r="AS73" s="409"/>
      <c r="AT73" s="409"/>
      <c r="AU73" s="409"/>
      <c r="AV73" s="409"/>
    </row>
    <row r="74" spans="1:48" ht="15.75" customHeight="1">
      <c r="A74" s="407"/>
      <c r="B74" s="407"/>
      <c r="C74" s="423" t="s">
        <v>52</v>
      </c>
      <c r="D74" s="424">
        <f t="shared" ref="D74:L74" si="54">SUM(D66:D73)</f>
        <v>30</v>
      </c>
      <c r="E74" s="425">
        <f t="shared" si="54"/>
        <v>900</v>
      </c>
      <c r="F74" s="425">
        <f t="shared" si="54"/>
        <v>357</v>
      </c>
      <c r="G74" s="425">
        <f t="shared" si="54"/>
        <v>90</v>
      </c>
      <c r="H74" s="425">
        <f t="shared" si="54"/>
        <v>0</v>
      </c>
      <c r="I74" s="425">
        <f t="shared" si="54"/>
        <v>267</v>
      </c>
      <c r="J74" s="425">
        <f t="shared" si="54"/>
        <v>543</v>
      </c>
      <c r="K74" s="425">
        <f t="shared" si="54"/>
        <v>20</v>
      </c>
      <c r="L74" s="425">
        <f t="shared" si="54"/>
        <v>0</v>
      </c>
      <c r="M74" s="425"/>
      <c r="N74" s="409"/>
      <c r="O74" s="413"/>
      <c r="P74" s="413"/>
      <c r="Q74" s="413"/>
      <c r="R74" s="413"/>
      <c r="S74" s="413"/>
      <c r="T74" s="413"/>
      <c r="U74" s="413"/>
      <c r="V74" s="413"/>
      <c r="W74" s="413"/>
      <c r="X74" s="413"/>
      <c r="Y74" s="413"/>
      <c r="Z74" s="413"/>
      <c r="AA74" s="413"/>
      <c r="AB74" s="413"/>
      <c r="AC74" s="413"/>
      <c r="AD74" s="413"/>
      <c r="AE74" s="413"/>
      <c r="AF74" s="414"/>
      <c r="AG74" s="423" t="s">
        <v>52</v>
      </c>
      <c r="AH74" s="424">
        <f t="shared" ref="AH74:AP74" si="55">SUM(AH66:AH73)</f>
        <v>30</v>
      </c>
      <c r="AI74" s="425">
        <f t="shared" si="55"/>
        <v>900</v>
      </c>
      <c r="AJ74" s="425">
        <f t="shared" si="55"/>
        <v>324</v>
      </c>
      <c r="AK74" s="425">
        <f t="shared" si="55"/>
        <v>144</v>
      </c>
      <c r="AL74" s="425">
        <f t="shared" si="55"/>
        <v>0</v>
      </c>
      <c r="AM74" s="425">
        <f t="shared" si="55"/>
        <v>180</v>
      </c>
      <c r="AN74" s="425">
        <f t="shared" si="55"/>
        <v>576</v>
      </c>
      <c r="AO74" s="425">
        <f t="shared" si="55"/>
        <v>19</v>
      </c>
      <c r="AP74" s="425">
        <f t="shared" si="55"/>
        <v>0</v>
      </c>
      <c r="AQ74" s="425"/>
      <c r="AR74" s="409"/>
      <c r="AS74" s="409"/>
      <c r="AT74" s="409"/>
      <c r="AU74" s="409"/>
      <c r="AV74" s="409"/>
    </row>
    <row r="75" spans="1:48" ht="15.75" customHeight="1">
      <c r="A75" s="407"/>
      <c r="B75" s="407"/>
      <c r="C75" s="426" t="s">
        <v>377</v>
      </c>
      <c r="D75" s="429">
        <f>30-D74</f>
        <v>0</v>
      </c>
      <c r="E75" s="427"/>
      <c r="F75" s="427"/>
      <c r="G75" s="427"/>
      <c r="H75" s="427"/>
      <c r="I75" s="427"/>
      <c r="J75" s="427"/>
      <c r="K75" s="427"/>
      <c r="L75" s="427"/>
      <c r="M75" s="409"/>
      <c r="N75" s="409"/>
      <c r="O75" s="413"/>
      <c r="P75" s="413"/>
      <c r="Q75" s="413"/>
      <c r="R75" s="413"/>
      <c r="S75" s="413"/>
      <c r="T75" s="413"/>
      <c r="U75" s="413"/>
      <c r="V75" s="413"/>
      <c r="W75" s="413"/>
      <c r="X75" s="413"/>
      <c r="Y75" s="413"/>
      <c r="Z75" s="413"/>
      <c r="AA75" s="413"/>
      <c r="AB75" s="413"/>
      <c r="AC75" s="413"/>
      <c r="AD75" s="413"/>
      <c r="AE75" s="413"/>
      <c r="AF75" s="414"/>
      <c r="AG75" s="413"/>
      <c r="AH75" s="413"/>
      <c r="AI75" s="413"/>
      <c r="AJ75" s="413"/>
      <c r="AK75" s="413"/>
      <c r="AL75" s="413"/>
      <c r="AM75" s="413"/>
      <c r="AN75" s="409"/>
      <c r="AO75" s="409"/>
      <c r="AP75" s="409"/>
      <c r="AQ75" s="409"/>
      <c r="AR75" s="409"/>
      <c r="AS75" s="409"/>
      <c r="AT75" s="409"/>
      <c r="AU75" s="409"/>
      <c r="AV75" s="409"/>
    </row>
    <row r="76" spans="1:48" ht="15.75" customHeight="1">
      <c r="A76" s="407"/>
      <c r="B76" s="407"/>
      <c r="C76" s="426"/>
      <c r="D76" s="429"/>
      <c r="E76" s="427"/>
      <c r="F76" s="427"/>
      <c r="G76" s="427"/>
      <c r="H76" s="427"/>
      <c r="I76" s="427"/>
      <c r="J76" s="427"/>
      <c r="K76" s="427"/>
      <c r="L76" s="427"/>
      <c r="M76" s="409"/>
      <c r="N76" s="409"/>
      <c r="O76" s="413"/>
      <c r="P76" s="413"/>
      <c r="Q76" s="413"/>
      <c r="R76" s="413"/>
      <c r="S76" s="413"/>
      <c r="T76" s="413"/>
      <c r="U76" s="413"/>
      <c r="V76" s="413"/>
      <c r="W76" s="413"/>
      <c r="X76" s="413"/>
      <c r="Y76" s="413"/>
      <c r="Z76" s="413"/>
      <c r="AA76" s="413"/>
      <c r="AB76" s="413"/>
      <c r="AC76" s="413"/>
      <c r="AD76" s="413"/>
      <c r="AE76" s="413"/>
      <c r="AF76" s="414"/>
      <c r="AG76" s="413"/>
      <c r="AH76" s="413"/>
      <c r="AI76" s="413"/>
      <c r="AJ76" s="413"/>
      <c r="AK76" s="413"/>
      <c r="AL76" s="413"/>
      <c r="AM76" s="413"/>
      <c r="AN76" s="409"/>
      <c r="AO76" s="409"/>
      <c r="AP76" s="409"/>
      <c r="AQ76" s="409"/>
      <c r="AR76" s="409"/>
      <c r="AS76" s="409"/>
      <c r="AT76" s="409"/>
      <c r="AU76" s="409"/>
      <c r="AV76" s="409"/>
    </row>
    <row r="77" spans="1:48" ht="15.75" customHeight="1">
      <c r="A77" s="407"/>
      <c r="B77" s="407"/>
      <c r="C77" s="426"/>
      <c r="D77" s="429"/>
      <c r="E77" s="427"/>
      <c r="F77" s="427"/>
      <c r="G77" s="427"/>
      <c r="H77" s="427"/>
      <c r="I77" s="427"/>
      <c r="J77" s="427"/>
      <c r="K77" s="427"/>
      <c r="L77" s="427"/>
      <c r="M77" s="409"/>
      <c r="N77" s="409"/>
      <c r="O77" s="413"/>
      <c r="P77" s="413"/>
      <c r="Q77" s="413"/>
      <c r="R77" s="413"/>
      <c r="S77" s="413"/>
      <c r="T77" s="413"/>
      <c r="U77" s="413"/>
      <c r="V77" s="413"/>
      <c r="W77" s="413"/>
      <c r="X77" s="413"/>
      <c r="Y77" s="413"/>
      <c r="Z77" s="413"/>
      <c r="AA77" s="413"/>
      <c r="AB77" s="413"/>
      <c r="AC77" s="413"/>
      <c r="AD77" s="413"/>
      <c r="AE77" s="413"/>
      <c r="AF77" s="414"/>
      <c r="AG77" s="413"/>
      <c r="AH77" s="413"/>
      <c r="AI77" s="413"/>
      <c r="AJ77" s="413"/>
      <c r="AK77" s="413"/>
      <c r="AL77" s="413"/>
      <c r="AM77" s="483"/>
      <c r="AN77" s="409"/>
      <c r="AO77" s="409"/>
      <c r="AP77" s="409"/>
      <c r="AQ77" s="409"/>
      <c r="AR77" s="409"/>
      <c r="AS77" s="409"/>
      <c r="AT77" s="409"/>
      <c r="AU77" s="409"/>
      <c r="AV77" s="409"/>
    </row>
    <row r="78" spans="1:48" ht="15.75" customHeight="1">
      <c r="A78" s="407"/>
      <c r="B78" s="407"/>
      <c r="C78" s="426"/>
      <c r="D78" s="429"/>
      <c r="E78" s="427"/>
      <c r="F78" s="427"/>
      <c r="G78" s="427"/>
      <c r="H78" s="427"/>
      <c r="I78" s="427"/>
      <c r="J78" s="427"/>
      <c r="K78" s="427"/>
      <c r="L78" s="427"/>
      <c r="M78" s="409"/>
      <c r="N78" s="409"/>
      <c r="O78" s="413"/>
      <c r="P78" s="413"/>
      <c r="Q78" s="413"/>
      <c r="R78" s="413"/>
      <c r="S78" s="413"/>
      <c r="T78" s="413"/>
      <c r="U78" s="413"/>
      <c r="V78" s="413"/>
      <c r="W78" s="413"/>
      <c r="X78" s="413"/>
      <c r="Y78" s="413"/>
      <c r="Z78" s="413"/>
      <c r="AA78" s="413"/>
      <c r="AB78" s="413"/>
      <c r="AC78" s="413"/>
      <c r="AD78" s="413"/>
      <c r="AE78" s="413"/>
      <c r="AF78" s="414"/>
      <c r="AG78" s="413"/>
      <c r="AH78" s="413"/>
      <c r="AI78" s="413"/>
      <c r="AJ78" s="413"/>
      <c r="AK78" s="413"/>
      <c r="AL78" s="413"/>
      <c r="AM78" s="413"/>
      <c r="AN78" s="409"/>
      <c r="AO78" s="409"/>
      <c r="AP78" s="409"/>
      <c r="AQ78" s="409"/>
      <c r="AR78" s="409"/>
      <c r="AS78" s="409"/>
      <c r="AT78" s="409"/>
      <c r="AU78" s="409"/>
      <c r="AV78" s="409"/>
    </row>
    <row r="79" spans="1:48" ht="15" customHeight="1">
      <c r="A79" s="407"/>
      <c r="B79" s="407"/>
      <c r="C79" s="415" t="s">
        <v>403</v>
      </c>
      <c r="D79" s="409"/>
      <c r="E79" s="409"/>
      <c r="F79" s="409"/>
      <c r="G79" s="409"/>
      <c r="H79" s="409"/>
      <c r="I79" s="409"/>
      <c r="J79" s="409"/>
      <c r="K79" s="409"/>
      <c r="L79" s="409"/>
      <c r="M79" s="409"/>
      <c r="N79" s="409"/>
      <c r="O79" s="413"/>
      <c r="P79" s="413"/>
      <c r="Q79" s="413"/>
      <c r="R79" s="413"/>
      <c r="S79" s="413"/>
      <c r="T79" s="413"/>
      <c r="U79" s="413"/>
      <c r="V79" s="413"/>
      <c r="W79" s="413"/>
      <c r="X79" s="413"/>
      <c r="Y79" s="413"/>
      <c r="Z79" s="413"/>
      <c r="AA79" s="413"/>
      <c r="AB79" s="413"/>
      <c r="AC79" s="413"/>
      <c r="AD79" s="413"/>
      <c r="AE79" s="413"/>
      <c r="AF79" s="414"/>
      <c r="AG79" s="415" t="s">
        <v>403</v>
      </c>
      <c r="AH79" s="409"/>
      <c r="AI79" s="409"/>
      <c r="AJ79" s="409"/>
      <c r="AK79" s="409"/>
      <c r="AL79" s="409"/>
      <c r="AM79" s="409"/>
      <c r="AN79" s="409"/>
      <c r="AO79" s="409"/>
      <c r="AP79" s="409"/>
      <c r="AQ79" s="409"/>
      <c r="AR79" s="409"/>
      <c r="AS79" s="409"/>
      <c r="AT79" s="409"/>
      <c r="AU79" s="409"/>
      <c r="AV79" s="409"/>
    </row>
    <row r="80" spans="1:48" ht="15" customHeight="1">
      <c r="A80" s="407"/>
      <c r="B80" s="407"/>
      <c r="C80" s="966" t="s">
        <v>349</v>
      </c>
      <c r="D80" s="962" t="s">
        <v>350</v>
      </c>
      <c r="E80" s="964" t="s">
        <v>351</v>
      </c>
      <c r="F80" s="834"/>
      <c r="G80" s="834"/>
      <c r="H80" s="834"/>
      <c r="I80" s="834"/>
      <c r="J80" s="835"/>
      <c r="K80" s="962" t="s">
        <v>352</v>
      </c>
      <c r="L80" s="962" t="s">
        <v>353</v>
      </c>
      <c r="M80" s="962" t="s">
        <v>354</v>
      </c>
      <c r="N80" s="409"/>
      <c r="O80" s="413"/>
      <c r="P80" s="413"/>
      <c r="Q80" s="413"/>
      <c r="R80" s="413"/>
      <c r="S80" s="413"/>
      <c r="T80" s="413"/>
      <c r="U80" s="413"/>
      <c r="V80" s="413"/>
      <c r="W80" s="413"/>
      <c r="X80" s="413"/>
      <c r="Y80" s="413"/>
      <c r="Z80" s="413"/>
      <c r="AA80" s="413"/>
      <c r="AB80" s="413"/>
      <c r="AC80" s="413"/>
      <c r="AD80" s="413"/>
      <c r="AE80" s="413"/>
      <c r="AF80" s="414"/>
      <c r="AG80" s="966" t="s">
        <v>349</v>
      </c>
      <c r="AH80" s="962" t="s">
        <v>350</v>
      </c>
      <c r="AI80" s="964" t="s">
        <v>351</v>
      </c>
      <c r="AJ80" s="834"/>
      <c r="AK80" s="834"/>
      <c r="AL80" s="834"/>
      <c r="AM80" s="834"/>
      <c r="AN80" s="835"/>
      <c r="AO80" s="962" t="s">
        <v>352</v>
      </c>
      <c r="AP80" s="962" t="s">
        <v>353</v>
      </c>
      <c r="AQ80" s="962" t="s">
        <v>354</v>
      </c>
      <c r="AR80" s="409"/>
      <c r="AS80" s="409"/>
      <c r="AT80" s="409"/>
      <c r="AU80" s="409"/>
      <c r="AV80" s="409"/>
    </row>
    <row r="81" spans="1:48" ht="15" customHeight="1">
      <c r="A81" s="407"/>
      <c r="B81" s="407"/>
      <c r="C81" s="907"/>
      <c r="D81" s="907"/>
      <c r="E81" s="962" t="s">
        <v>63</v>
      </c>
      <c r="F81" s="965" t="s">
        <v>355</v>
      </c>
      <c r="G81" s="834"/>
      <c r="H81" s="834"/>
      <c r="I81" s="835"/>
      <c r="J81" s="962" t="s">
        <v>379</v>
      </c>
      <c r="K81" s="907"/>
      <c r="L81" s="907"/>
      <c r="M81" s="907"/>
      <c r="N81" s="409"/>
      <c r="O81" s="413"/>
      <c r="P81" s="413"/>
      <c r="Q81" s="413"/>
      <c r="R81" s="413"/>
      <c r="S81" s="413"/>
      <c r="T81" s="413"/>
      <c r="U81" s="413"/>
      <c r="V81" s="413"/>
      <c r="W81" s="413"/>
      <c r="X81" s="413"/>
      <c r="Y81" s="413"/>
      <c r="Z81" s="413"/>
      <c r="AA81" s="413"/>
      <c r="AB81" s="413"/>
      <c r="AC81" s="413"/>
      <c r="AD81" s="413"/>
      <c r="AE81" s="413"/>
      <c r="AF81" s="414"/>
      <c r="AG81" s="907"/>
      <c r="AH81" s="907"/>
      <c r="AI81" s="962" t="s">
        <v>63</v>
      </c>
      <c r="AJ81" s="965" t="s">
        <v>355</v>
      </c>
      <c r="AK81" s="834"/>
      <c r="AL81" s="834"/>
      <c r="AM81" s="835"/>
      <c r="AN81" s="962" t="s">
        <v>379</v>
      </c>
      <c r="AO81" s="907"/>
      <c r="AP81" s="907"/>
      <c r="AQ81" s="907"/>
      <c r="AR81" s="409"/>
      <c r="AS81" s="409"/>
      <c r="AT81" s="409"/>
      <c r="AU81" s="409"/>
      <c r="AV81" s="409"/>
    </row>
    <row r="82" spans="1:48" ht="15.75" customHeight="1">
      <c r="A82" s="407"/>
      <c r="B82" s="407"/>
      <c r="C82" s="907"/>
      <c r="D82" s="907"/>
      <c r="E82" s="907"/>
      <c r="F82" s="962" t="s">
        <v>357</v>
      </c>
      <c r="G82" s="964" t="s">
        <v>358</v>
      </c>
      <c r="H82" s="834"/>
      <c r="I82" s="835"/>
      <c r="J82" s="907"/>
      <c r="K82" s="907"/>
      <c r="L82" s="907"/>
      <c r="M82" s="907"/>
      <c r="N82" s="409"/>
      <c r="O82" s="413"/>
      <c r="P82" s="413"/>
      <c r="Q82" s="413"/>
      <c r="R82" s="413"/>
      <c r="S82" s="413"/>
      <c r="T82" s="413"/>
      <c r="U82" s="413"/>
      <c r="V82" s="413"/>
      <c r="W82" s="413"/>
      <c r="X82" s="413"/>
      <c r="Y82" s="413"/>
      <c r="Z82" s="413"/>
      <c r="AA82" s="413"/>
      <c r="AB82" s="413"/>
      <c r="AC82" s="413"/>
      <c r="AD82" s="413"/>
      <c r="AE82" s="413"/>
      <c r="AF82" s="414"/>
      <c r="AG82" s="907"/>
      <c r="AH82" s="907"/>
      <c r="AI82" s="907"/>
      <c r="AJ82" s="962" t="s">
        <v>357</v>
      </c>
      <c r="AK82" s="964" t="s">
        <v>358</v>
      </c>
      <c r="AL82" s="834"/>
      <c r="AM82" s="835"/>
      <c r="AN82" s="907"/>
      <c r="AO82" s="907"/>
      <c r="AP82" s="907"/>
      <c r="AQ82" s="907"/>
      <c r="AR82" s="409"/>
      <c r="AS82" s="409"/>
      <c r="AT82" s="409"/>
      <c r="AU82" s="409"/>
      <c r="AV82" s="409"/>
    </row>
    <row r="83" spans="1:48" ht="15.75" customHeight="1">
      <c r="A83" s="407"/>
      <c r="B83" s="407"/>
      <c r="C83" s="907"/>
      <c r="D83" s="907"/>
      <c r="E83" s="907"/>
      <c r="F83" s="907"/>
      <c r="G83" s="962" t="s">
        <v>68</v>
      </c>
      <c r="H83" s="962" t="s">
        <v>380</v>
      </c>
      <c r="I83" s="962" t="s">
        <v>381</v>
      </c>
      <c r="J83" s="907"/>
      <c r="K83" s="907"/>
      <c r="L83" s="907"/>
      <c r="M83" s="907"/>
      <c r="N83" s="409"/>
      <c r="O83" s="413"/>
      <c r="P83" s="413"/>
      <c r="Q83" s="413"/>
      <c r="R83" s="413"/>
      <c r="S83" s="413"/>
      <c r="T83" s="413"/>
      <c r="U83" s="413"/>
      <c r="V83" s="413"/>
      <c r="W83" s="413"/>
      <c r="X83" s="413"/>
      <c r="Y83" s="413"/>
      <c r="Z83" s="413"/>
      <c r="AA83" s="413"/>
      <c r="AB83" s="413"/>
      <c r="AC83" s="413"/>
      <c r="AD83" s="413"/>
      <c r="AE83" s="413"/>
      <c r="AF83" s="414"/>
      <c r="AG83" s="907"/>
      <c r="AH83" s="907"/>
      <c r="AI83" s="907"/>
      <c r="AJ83" s="907"/>
      <c r="AK83" s="962" t="s">
        <v>68</v>
      </c>
      <c r="AL83" s="962" t="s">
        <v>380</v>
      </c>
      <c r="AM83" s="962" t="s">
        <v>381</v>
      </c>
      <c r="AN83" s="907"/>
      <c r="AO83" s="907"/>
      <c r="AP83" s="907"/>
      <c r="AQ83" s="907"/>
      <c r="AR83" s="409"/>
      <c r="AS83" s="409"/>
      <c r="AT83" s="409"/>
      <c r="AU83" s="409"/>
      <c r="AV83" s="409"/>
    </row>
    <row r="84" spans="1:48" ht="15.75" customHeight="1">
      <c r="A84" s="407"/>
      <c r="B84" s="407"/>
      <c r="C84" s="907"/>
      <c r="D84" s="907"/>
      <c r="E84" s="907"/>
      <c r="F84" s="907"/>
      <c r="G84" s="907"/>
      <c r="H84" s="907"/>
      <c r="I84" s="907"/>
      <c r="J84" s="907"/>
      <c r="K84" s="907"/>
      <c r="L84" s="907"/>
      <c r="M84" s="907"/>
      <c r="N84" s="409"/>
      <c r="O84" s="413"/>
      <c r="P84" s="413"/>
      <c r="Q84" s="413"/>
      <c r="R84" s="413"/>
      <c r="S84" s="413"/>
      <c r="T84" s="413"/>
      <c r="U84" s="413"/>
      <c r="V84" s="413"/>
      <c r="W84" s="413"/>
      <c r="X84" s="413"/>
      <c r="Y84" s="413"/>
      <c r="Z84" s="413"/>
      <c r="AA84" s="413"/>
      <c r="AB84" s="413"/>
      <c r="AC84" s="413"/>
      <c r="AD84" s="413"/>
      <c r="AE84" s="413"/>
      <c r="AF84" s="414"/>
      <c r="AG84" s="907"/>
      <c r="AH84" s="907"/>
      <c r="AI84" s="907"/>
      <c r="AJ84" s="907"/>
      <c r="AK84" s="907"/>
      <c r="AL84" s="907"/>
      <c r="AM84" s="907"/>
      <c r="AN84" s="907"/>
      <c r="AO84" s="907"/>
      <c r="AP84" s="907"/>
      <c r="AQ84" s="907"/>
      <c r="AR84" s="409"/>
      <c r="AS84" s="409"/>
      <c r="AT84" s="409"/>
      <c r="AU84" s="409"/>
      <c r="AV84" s="409"/>
    </row>
    <row r="85" spans="1:48" ht="15.75" customHeight="1">
      <c r="A85" s="407"/>
      <c r="B85" s="407"/>
      <c r="C85" s="907"/>
      <c r="D85" s="907"/>
      <c r="E85" s="907"/>
      <c r="F85" s="907"/>
      <c r="G85" s="907"/>
      <c r="H85" s="907"/>
      <c r="I85" s="907"/>
      <c r="J85" s="907"/>
      <c r="K85" s="907"/>
      <c r="L85" s="907"/>
      <c r="M85" s="907"/>
      <c r="N85" s="409"/>
      <c r="O85" s="413"/>
      <c r="P85" s="413"/>
      <c r="Q85" s="413"/>
      <c r="R85" s="413"/>
      <c r="S85" s="413"/>
      <c r="T85" s="413"/>
      <c r="U85" s="413"/>
      <c r="V85" s="413"/>
      <c r="W85" s="413"/>
      <c r="X85" s="413"/>
      <c r="Y85" s="413"/>
      <c r="Z85" s="413"/>
      <c r="AA85" s="413"/>
      <c r="AB85" s="413"/>
      <c r="AC85" s="413"/>
      <c r="AD85" s="413"/>
      <c r="AE85" s="413"/>
      <c r="AF85" s="414"/>
      <c r="AG85" s="907"/>
      <c r="AH85" s="907"/>
      <c r="AI85" s="907"/>
      <c r="AJ85" s="907"/>
      <c r="AK85" s="907"/>
      <c r="AL85" s="907"/>
      <c r="AM85" s="907"/>
      <c r="AN85" s="907"/>
      <c r="AO85" s="907"/>
      <c r="AP85" s="907"/>
      <c r="AQ85" s="907"/>
      <c r="AR85" s="409"/>
      <c r="AS85" s="409"/>
      <c r="AT85" s="409"/>
      <c r="AU85" s="409"/>
      <c r="AV85" s="409"/>
    </row>
    <row r="86" spans="1:48" ht="3.75" customHeight="1">
      <c r="A86" s="407"/>
      <c r="B86" s="407"/>
      <c r="C86" s="963"/>
      <c r="D86" s="963"/>
      <c r="E86" s="963"/>
      <c r="F86" s="963"/>
      <c r="G86" s="963"/>
      <c r="H86" s="963"/>
      <c r="I86" s="963"/>
      <c r="J86" s="963"/>
      <c r="K86" s="963"/>
      <c r="L86" s="963"/>
      <c r="M86" s="963"/>
      <c r="N86" s="409"/>
      <c r="O86" s="413"/>
      <c r="P86" s="413"/>
      <c r="Q86" s="413"/>
      <c r="R86" s="413"/>
      <c r="S86" s="413"/>
      <c r="T86" s="413"/>
      <c r="U86" s="413"/>
      <c r="V86" s="413"/>
      <c r="W86" s="413"/>
      <c r="X86" s="413"/>
      <c r="Y86" s="413"/>
      <c r="Z86" s="413"/>
      <c r="AA86" s="413"/>
      <c r="AB86" s="413"/>
      <c r="AC86" s="413"/>
      <c r="AD86" s="413"/>
      <c r="AE86" s="413"/>
      <c r="AF86" s="414"/>
      <c r="AG86" s="963"/>
      <c r="AH86" s="963"/>
      <c r="AI86" s="963"/>
      <c r="AJ86" s="963"/>
      <c r="AK86" s="963"/>
      <c r="AL86" s="963"/>
      <c r="AM86" s="963"/>
      <c r="AN86" s="963"/>
      <c r="AO86" s="963"/>
      <c r="AP86" s="963"/>
      <c r="AQ86" s="963"/>
      <c r="AR86" s="409"/>
      <c r="AS86" s="409"/>
      <c r="AT86" s="409"/>
      <c r="AU86" s="409"/>
      <c r="AV86" s="409"/>
    </row>
    <row r="87" spans="1:48" ht="27" customHeight="1">
      <c r="A87" s="407" t="s">
        <v>361</v>
      </c>
      <c r="B87" s="407" t="s">
        <v>395</v>
      </c>
      <c r="C87" s="416" t="s">
        <v>404</v>
      </c>
      <c r="D87" s="417">
        <v>3</v>
      </c>
      <c r="E87" s="287">
        <f t="shared" ref="E87:E94" si="56">D87*30</f>
        <v>90</v>
      </c>
      <c r="F87" s="287">
        <f t="shared" ref="F87:F94" si="57">G87+H87+I87</f>
        <v>45</v>
      </c>
      <c r="G87" s="287"/>
      <c r="H87" s="287"/>
      <c r="I87" s="287">
        <v>45</v>
      </c>
      <c r="J87" s="287">
        <f t="shared" ref="J87:J94" si="58">E87-F87</f>
        <v>45</v>
      </c>
      <c r="K87" s="418">
        <f t="shared" ref="K87:K94" si="59">F87/15</f>
        <v>3</v>
      </c>
      <c r="L87" s="287" t="s">
        <v>361</v>
      </c>
      <c r="M87" s="418">
        <f t="shared" ref="M87:M94" si="60">F87/E87*100</f>
        <v>50</v>
      </c>
      <c r="N87" s="409" t="s">
        <v>363</v>
      </c>
      <c r="O87" s="413"/>
      <c r="P87" s="413"/>
      <c r="Q87" s="413"/>
      <c r="R87" s="413"/>
      <c r="S87" s="413"/>
      <c r="T87" s="413"/>
      <c r="U87" s="413"/>
      <c r="V87" s="413"/>
      <c r="W87" s="413"/>
      <c r="X87" s="413"/>
      <c r="Y87" s="413"/>
      <c r="Z87" s="413"/>
      <c r="AA87" s="413"/>
      <c r="AB87" s="413"/>
      <c r="AC87" s="413"/>
      <c r="AD87" s="413" t="s">
        <v>371</v>
      </c>
      <c r="AE87" s="413"/>
      <c r="AF87" s="469">
        <v>11.13</v>
      </c>
      <c r="AG87" s="478" t="s">
        <v>424</v>
      </c>
      <c r="AH87" s="464">
        <v>4</v>
      </c>
      <c r="AI87" s="465">
        <f t="shared" ref="AI87:AI94" si="61">AH87*30</f>
        <v>120</v>
      </c>
      <c r="AJ87" s="465">
        <f t="shared" ref="AJ87:AJ94" si="62">AK87+AL87+AM87</f>
        <v>45</v>
      </c>
      <c r="AK87" s="465"/>
      <c r="AL87" s="465"/>
      <c r="AM87" s="465">
        <v>45</v>
      </c>
      <c r="AN87" s="465">
        <f t="shared" ref="AN87:AN94" si="63">AI87-AJ87</f>
        <v>75</v>
      </c>
      <c r="AO87" s="466">
        <f t="shared" ref="AO87:AO94" si="64">AJ87/15</f>
        <v>3</v>
      </c>
      <c r="AP87" s="465" t="s">
        <v>361</v>
      </c>
      <c r="AQ87" s="466">
        <f t="shared" ref="AQ87:AQ94" si="65">AJ87/AI87*100</f>
        <v>37.5</v>
      </c>
      <c r="AR87" s="409"/>
      <c r="AS87" s="409"/>
      <c r="AT87" s="409" t="s">
        <v>406</v>
      </c>
      <c r="AU87" s="409"/>
      <c r="AV87" s="409"/>
    </row>
    <row r="88" spans="1:48" ht="15.75" customHeight="1">
      <c r="A88" s="407" t="s">
        <v>30</v>
      </c>
      <c r="B88" s="407" t="s">
        <v>362</v>
      </c>
      <c r="C88" s="416" t="s">
        <v>148</v>
      </c>
      <c r="D88" s="418">
        <v>5</v>
      </c>
      <c r="E88" s="287">
        <f t="shared" si="56"/>
        <v>150</v>
      </c>
      <c r="F88" s="287">
        <f t="shared" si="57"/>
        <v>60</v>
      </c>
      <c r="G88" s="287">
        <v>30</v>
      </c>
      <c r="H88" s="287"/>
      <c r="I88" s="287">
        <v>30</v>
      </c>
      <c r="J88" s="287">
        <f t="shared" si="58"/>
        <v>90</v>
      </c>
      <c r="K88" s="418">
        <f t="shared" si="59"/>
        <v>4</v>
      </c>
      <c r="L88" s="287" t="s">
        <v>367</v>
      </c>
      <c r="M88" s="418">
        <f t="shared" si="60"/>
        <v>40</v>
      </c>
      <c r="N88" s="409" t="s">
        <v>400</v>
      </c>
      <c r="O88" s="413"/>
      <c r="P88" s="413"/>
      <c r="Q88" s="413"/>
      <c r="R88" s="413"/>
      <c r="S88" s="413"/>
      <c r="T88" s="413"/>
      <c r="U88" s="413"/>
      <c r="V88" s="413"/>
      <c r="W88" s="413"/>
      <c r="X88" s="413"/>
      <c r="Y88" s="413"/>
      <c r="Z88" s="413"/>
      <c r="AA88" s="413"/>
      <c r="AB88" s="413"/>
      <c r="AC88" s="413"/>
      <c r="AD88" s="413" t="s">
        <v>401</v>
      </c>
      <c r="AE88" s="413"/>
      <c r="AF88" s="469">
        <v>6</v>
      </c>
      <c r="AG88" s="478" t="s">
        <v>148</v>
      </c>
      <c r="AH88" s="466">
        <v>5</v>
      </c>
      <c r="AI88" s="465">
        <f t="shared" si="61"/>
        <v>150</v>
      </c>
      <c r="AJ88" s="465">
        <f t="shared" si="62"/>
        <v>60</v>
      </c>
      <c r="AK88" s="465">
        <v>30</v>
      </c>
      <c r="AL88" s="465"/>
      <c r="AM88" s="465">
        <v>30</v>
      </c>
      <c r="AN88" s="465">
        <f t="shared" si="63"/>
        <v>90</v>
      </c>
      <c r="AO88" s="466">
        <f t="shared" si="64"/>
        <v>4</v>
      </c>
      <c r="AP88" s="465" t="s">
        <v>367</v>
      </c>
      <c r="AQ88" s="418">
        <f t="shared" si="65"/>
        <v>40</v>
      </c>
      <c r="AR88" s="409" t="s">
        <v>400</v>
      </c>
      <c r="AS88" s="409"/>
      <c r="AT88" s="409"/>
      <c r="AU88" s="409"/>
      <c r="AV88" s="409"/>
    </row>
    <row r="89" spans="1:48" ht="15.75" customHeight="1">
      <c r="A89" s="407" t="s">
        <v>30</v>
      </c>
      <c r="B89" s="407" t="s">
        <v>362</v>
      </c>
      <c r="C89" s="416" t="s">
        <v>150</v>
      </c>
      <c r="D89" s="418">
        <v>5</v>
      </c>
      <c r="E89" s="287">
        <f t="shared" si="56"/>
        <v>150</v>
      </c>
      <c r="F89" s="287">
        <f t="shared" si="57"/>
        <v>60</v>
      </c>
      <c r="G89" s="287">
        <v>30</v>
      </c>
      <c r="H89" s="287"/>
      <c r="I89" s="287">
        <v>30</v>
      </c>
      <c r="J89" s="287">
        <f t="shared" si="58"/>
        <v>90</v>
      </c>
      <c r="K89" s="418">
        <f t="shared" si="59"/>
        <v>4</v>
      </c>
      <c r="L89" s="287" t="s">
        <v>373</v>
      </c>
      <c r="M89" s="418">
        <f t="shared" si="60"/>
        <v>40</v>
      </c>
      <c r="N89" s="409" t="s">
        <v>370</v>
      </c>
      <c r="O89" s="413"/>
      <c r="P89" s="413"/>
      <c r="Q89" s="413"/>
      <c r="R89" s="413"/>
      <c r="S89" s="413"/>
      <c r="T89" s="413"/>
      <c r="U89" s="413"/>
      <c r="V89" s="413"/>
      <c r="W89" s="413"/>
      <c r="X89" s="413"/>
      <c r="Y89" s="413"/>
      <c r="Z89" s="413"/>
      <c r="AA89" s="413"/>
      <c r="AB89" s="413"/>
      <c r="AC89" s="413"/>
      <c r="AD89" s="413" t="s">
        <v>371</v>
      </c>
      <c r="AE89" s="413"/>
      <c r="AF89" s="469" t="s">
        <v>407</v>
      </c>
      <c r="AG89" s="463" t="s">
        <v>223</v>
      </c>
      <c r="AH89" s="466">
        <v>4</v>
      </c>
      <c r="AI89" s="465">
        <f t="shared" si="61"/>
        <v>120</v>
      </c>
      <c r="AJ89" s="465">
        <f t="shared" si="62"/>
        <v>60</v>
      </c>
      <c r="AK89" s="465">
        <v>30</v>
      </c>
      <c r="AL89" s="465"/>
      <c r="AM89" s="465">
        <v>30</v>
      </c>
      <c r="AN89" s="465">
        <f t="shared" si="63"/>
        <v>60</v>
      </c>
      <c r="AO89" s="466">
        <f t="shared" si="64"/>
        <v>4</v>
      </c>
      <c r="AP89" s="465" t="s">
        <v>361</v>
      </c>
      <c r="AQ89" s="466">
        <f t="shared" si="65"/>
        <v>50</v>
      </c>
      <c r="AR89" s="409" t="s">
        <v>370</v>
      </c>
      <c r="AS89" s="409"/>
      <c r="AT89" s="409"/>
      <c r="AU89" s="409"/>
      <c r="AV89" s="409"/>
    </row>
    <row r="90" spans="1:48" ht="15.75" customHeight="1">
      <c r="A90" s="407" t="s">
        <v>30</v>
      </c>
      <c r="B90" s="407" t="s">
        <v>362</v>
      </c>
      <c r="C90" s="416" t="s">
        <v>153</v>
      </c>
      <c r="D90" s="418">
        <v>4</v>
      </c>
      <c r="E90" s="287">
        <f t="shared" si="56"/>
        <v>120</v>
      </c>
      <c r="F90" s="287">
        <f t="shared" si="57"/>
        <v>45</v>
      </c>
      <c r="G90" s="287">
        <v>15</v>
      </c>
      <c r="H90" s="287"/>
      <c r="I90" s="287">
        <v>30</v>
      </c>
      <c r="J90" s="287">
        <f t="shared" si="58"/>
        <v>75</v>
      </c>
      <c r="K90" s="418">
        <f t="shared" si="59"/>
        <v>3</v>
      </c>
      <c r="L90" s="287" t="s">
        <v>367</v>
      </c>
      <c r="M90" s="418">
        <f t="shared" si="60"/>
        <v>37.5</v>
      </c>
      <c r="N90" s="409" t="s">
        <v>370</v>
      </c>
      <c r="O90" s="413"/>
      <c r="P90" s="413"/>
      <c r="Q90" s="413"/>
      <c r="R90" s="413"/>
      <c r="S90" s="413"/>
      <c r="T90" s="413"/>
      <c r="U90" s="413"/>
      <c r="V90" s="413"/>
      <c r="W90" s="413"/>
      <c r="X90" s="413"/>
      <c r="Y90" s="413"/>
      <c r="Z90" s="413"/>
      <c r="AA90" s="413"/>
      <c r="AB90" s="413"/>
      <c r="AC90" s="413"/>
      <c r="AD90" s="413" t="s">
        <v>371</v>
      </c>
      <c r="AE90" s="413"/>
      <c r="AF90" s="477">
        <v>9.11</v>
      </c>
      <c r="AG90" s="463" t="s">
        <v>153</v>
      </c>
      <c r="AH90" s="466">
        <v>4</v>
      </c>
      <c r="AI90" s="465">
        <f t="shared" si="61"/>
        <v>120</v>
      </c>
      <c r="AJ90" s="465">
        <f t="shared" si="62"/>
        <v>45</v>
      </c>
      <c r="AK90" s="465">
        <v>30</v>
      </c>
      <c r="AL90" s="465"/>
      <c r="AM90" s="465">
        <v>15</v>
      </c>
      <c r="AN90" s="465">
        <f t="shared" si="63"/>
        <v>75</v>
      </c>
      <c r="AO90" s="466">
        <f t="shared" si="64"/>
        <v>3</v>
      </c>
      <c r="AP90" s="465" t="s">
        <v>367</v>
      </c>
      <c r="AQ90" s="466">
        <f t="shared" si="65"/>
        <v>37.5</v>
      </c>
      <c r="AR90" s="409" t="s">
        <v>370</v>
      </c>
      <c r="AS90" s="409">
        <v>8</v>
      </c>
      <c r="AT90" s="409"/>
      <c r="AU90" s="409"/>
      <c r="AV90" s="409"/>
    </row>
    <row r="91" spans="1:48" ht="15.75" customHeight="1">
      <c r="A91" s="407" t="s">
        <v>30</v>
      </c>
      <c r="B91" s="407" t="s">
        <v>395</v>
      </c>
      <c r="C91" s="416" t="s">
        <v>408</v>
      </c>
      <c r="D91" s="418">
        <v>5</v>
      </c>
      <c r="E91" s="287">
        <f t="shared" si="56"/>
        <v>150</v>
      </c>
      <c r="F91" s="287">
        <f t="shared" si="57"/>
        <v>60</v>
      </c>
      <c r="G91" s="287">
        <v>30</v>
      </c>
      <c r="H91" s="287"/>
      <c r="I91" s="287">
        <v>30</v>
      </c>
      <c r="J91" s="287">
        <f t="shared" si="58"/>
        <v>90</v>
      </c>
      <c r="K91" s="418">
        <f t="shared" si="59"/>
        <v>4</v>
      </c>
      <c r="L91" s="287" t="s">
        <v>373</v>
      </c>
      <c r="M91" s="418">
        <f t="shared" si="60"/>
        <v>40</v>
      </c>
      <c r="N91" s="409" t="s">
        <v>370</v>
      </c>
      <c r="O91" s="413"/>
      <c r="P91" s="413"/>
      <c r="Q91" s="413"/>
      <c r="R91" s="413"/>
      <c r="S91" s="413"/>
      <c r="T91" s="413"/>
      <c r="U91" s="413"/>
      <c r="V91" s="413"/>
      <c r="W91" s="413"/>
      <c r="X91" s="413"/>
      <c r="Y91" s="413"/>
      <c r="Z91" s="413"/>
      <c r="AA91" s="413"/>
      <c r="AB91" s="413"/>
      <c r="AC91" s="413"/>
      <c r="AD91" s="413" t="s">
        <v>371</v>
      </c>
      <c r="AE91" s="413"/>
      <c r="AF91" s="469">
        <v>4</v>
      </c>
      <c r="AG91" s="463" t="s">
        <v>155</v>
      </c>
      <c r="AH91" s="466">
        <v>4</v>
      </c>
      <c r="AI91" s="465">
        <f t="shared" si="61"/>
        <v>120</v>
      </c>
      <c r="AJ91" s="465">
        <f t="shared" si="62"/>
        <v>60</v>
      </c>
      <c r="AK91" s="465">
        <v>30</v>
      </c>
      <c r="AL91" s="465"/>
      <c r="AM91" s="465">
        <v>30</v>
      </c>
      <c r="AN91" s="465">
        <f t="shared" si="63"/>
        <v>60</v>
      </c>
      <c r="AO91" s="466">
        <f t="shared" si="64"/>
        <v>4</v>
      </c>
      <c r="AP91" s="465" t="s">
        <v>373</v>
      </c>
      <c r="AQ91" s="466">
        <f t="shared" si="65"/>
        <v>50</v>
      </c>
      <c r="AR91" s="409" t="s">
        <v>370</v>
      </c>
      <c r="AS91" s="409"/>
      <c r="AT91" s="409"/>
      <c r="AU91" s="409"/>
      <c r="AV91" s="409"/>
    </row>
    <row r="92" spans="1:48" ht="15.75" customHeight="1">
      <c r="A92" s="407" t="s">
        <v>30</v>
      </c>
      <c r="B92" s="407" t="s">
        <v>362</v>
      </c>
      <c r="C92" s="416" t="s">
        <v>157</v>
      </c>
      <c r="D92" s="418">
        <v>4</v>
      </c>
      <c r="E92" s="287">
        <f t="shared" si="56"/>
        <v>120</v>
      </c>
      <c r="F92" s="287">
        <f t="shared" si="57"/>
        <v>45</v>
      </c>
      <c r="G92" s="287">
        <v>15</v>
      </c>
      <c r="H92" s="287"/>
      <c r="I92" s="287">
        <v>30</v>
      </c>
      <c r="J92" s="287">
        <f t="shared" si="58"/>
        <v>75</v>
      </c>
      <c r="K92" s="418">
        <f t="shared" si="59"/>
        <v>3</v>
      </c>
      <c r="L92" s="287" t="s">
        <v>367</v>
      </c>
      <c r="M92" s="418">
        <f t="shared" si="60"/>
        <v>37.5</v>
      </c>
      <c r="N92" s="409" t="s">
        <v>370</v>
      </c>
      <c r="O92" s="413"/>
      <c r="P92" s="413"/>
      <c r="Q92" s="413"/>
      <c r="R92" s="413"/>
      <c r="S92" s="413"/>
      <c r="T92" s="413"/>
      <c r="U92" s="413"/>
      <c r="V92" s="413"/>
      <c r="W92" s="413"/>
      <c r="X92" s="413"/>
      <c r="Y92" s="413"/>
      <c r="Z92" s="413"/>
      <c r="AA92" s="413"/>
      <c r="AB92" s="413"/>
      <c r="AC92" s="413"/>
      <c r="AD92" s="413" t="s">
        <v>371</v>
      </c>
      <c r="AE92" s="413"/>
      <c r="AF92" s="469" t="s">
        <v>411</v>
      </c>
      <c r="AG92" s="478" t="s">
        <v>129</v>
      </c>
      <c r="AH92" s="466">
        <v>4</v>
      </c>
      <c r="AI92" s="465">
        <f t="shared" si="61"/>
        <v>120</v>
      </c>
      <c r="AJ92" s="465">
        <f t="shared" si="62"/>
        <v>45</v>
      </c>
      <c r="AK92" s="465">
        <v>15</v>
      </c>
      <c r="AL92" s="465"/>
      <c r="AM92" s="465">
        <v>30</v>
      </c>
      <c r="AN92" s="465">
        <f t="shared" si="63"/>
        <v>75</v>
      </c>
      <c r="AO92" s="466">
        <f t="shared" si="64"/>
        <v>3</v>
      </c>
      <c r="AP92" s="465" t="s">
        <v>367</v>
      </c>
      <c r="AQ92" s="466">
        <f t="shared" si="65"/>
        <v>37.5</v>
      </c>
      <c r="AR92" s="409" t="s">
        <v>370</v>
      </c>
      <c r="AS92" s="409"/>
      <c r="AT92" s="409"/>
      <c r="AU92" s="409"/>
      <c r="AV92" s="409"/>
    </row>
    <row r="93" spans="1:48" ht="15.75" customHeight="1">
      <c r="A93" s="407" t="s">
        <v>30</v>
      </c>
      <c r="B93" s="407" t="s">
        <v>362</v>
      </c>
      <c r="C93" s="416" t="s">
        <v>160</v>
      </c>
      <c r="D93" s="418">
        <v>1</v>
      </c>
      <c r="E93" s="287">
        <f t="shared" si="56"/>
        <v>30</v>
      </c>
      <c r="F93" s="287">
        <f t="shared" si="57"/>
        <v>0</v>
      </c>
      <c r="G93" s="287"/>
      <c r="H93" s="287"/>
      <c r="I93" s="287"/>
      <c r="J93" s="287">
        <f t="shared" si="58"/>
        <v>30</v>
      </c>
      <c r="K93" s="418">
        <f t="shared" si="59"/>
        <v>0</v>
      </c>
      <c r="L93" s="287" t="s">
        <v>373</v>
      </c>
      <c r="M93" s="418">
        <f t="shared" si="60"/>
        <v>0</v>
      </c>
      <c r="N93" s="409" t="s">
        <v>370</v>
      </c>
      <c r="O93" s="413"/>
      <c r="P93" s="413"/>
      <c r="Q93" s="413"/>
      <c r="R93" s="413"/>
      <c r="S93" s="413"/>
      <c r="T93" s="413"/>
      <c r="U93" s="413"/>
      <c r="V93" s="413"/>
      <c r="W93" s="413"/>
      <c r="X93" s="413"/>
      <c r="Y93" s="413"/>
      <c r="Z93" s="413"/>
      <c r="AA93" s="413"/>
      <c r="AB93" s="413"/>
      <c r="AC93" s="413"/>
      <c r="AD93" s="413" t="s">
        <v>371</v>
      </c>
      <c r="AE93" s="413"/>
      <c r="AF93" s="469"/>
      <c r="AG93" s="463" t="s">
        <v>160</v>
      </c>
      <c r="AH93" s="466">
        <v>1</v>
      </c>
      <c r="AI93" s="465">
        <f t="shared" si="61"/>
        <v>30</v>
      </c>
      <c r="AJ93" s="465">
        <f t="shared" si="62"/>
        <v>0</v>
      </c>
      <c r="AK93" s="465"/>
      <c r="AL93" s="465"/>
      <c r="AM93" s="465"/>
      <c r="AN93" s="465">
        <f t="shared" si="63"/>
        <v>30</v>
      </c>
      <c r="AO93" s="466">
        <f t="shared" si="64"/>
        <v>0</v>
      </c>
      <c r="AP93" s="465" t="s">
        <v>373</v>
      </c>
      <c r="AQ93" s="466">
        <f t="shared" si="65"/>
        <v>0</v>
      </c>
      <c r="AR93" s="409" t="s">
        <v>370</v>
      </c>
      <c r="AS93" s="409"/>
      <c r="AT93" s="409"/>
      <c r="AU93" s="409"/>
      <c r="AV93" s="409"/>
    </row>
    <row r="94" spans="1:48" ht="15.75" customHeight="1">
      <c r="A94" s="407" t="s">
        <v>30</v>
      </c>
      <c r="B94" s="407" t="s">
        <v>362</v>
      </c>
      <c r="C94" s="416" t="s">
        <v>155</v>
      </c>
      <c r="D94" s="418">
        <v>3</v>
      </c>
      <c r="E94" s="287">
        <f t="shared" si="56"/>
        <v>90</v>
      </c>
      <c r="F94" s="287">
        <f t="shared" si="57"/>
        <v>45</v>
      </c>
      <c r="G94" s="287">
        <v>15</v>
      </c>
      <c r="H94" s="287"/>
      <c r="I94" s="287">
        <v>30</v>
      </c>
      <c r="J94" s="287">
        <f t="shared" si="58"/>
        <v>45</v>
      </c>
      <c r="K94" s="418">
        <f t="shared" si="59"/>
        <v>3</v>
      </c>
      <c r="L94" s="287" t="s">
        <v>373</v>
      </c>
      <c r="M94" s="418">
        <f t="shared" si="60"/>
        <v>50</v>
      </c>
      <c r="N94" s="409" t="s">
        <v>370</v>
      </c>
      <c r="O94" s="413"/>
      <c r="P94" s="413"/>
      <c r="Q94" s="413"/>
      <c r="R94" s="413"/>
      <c r="S94" s="413"/>
      <c r="T94" s="413"/>
      <c r="U94" s="413"/>
      <c r="V94" s="413"/>
      <c r="W94" s="413"/>
      <c r="X94" s="413"/>
      <c r="Y94" s="413"/>
      <c r="Z94" s="413"/>
      <c r="AA94" s="413"/>
      <c r="AB94" s="413"/>
      <c r="AC94" s="413"/>
      <c r="AD94" s="413" t="s">
        <v>371</v>
      </c>
      <c r="AE94" s="413"/>
      <c r="AF94" s="469">
        <v>1.1100000000000001</v>
      </c>
      <c r="AG94" s="463" t="s">
        <v>475</v>
      </c>
      <c r="AH94" s="466">
        <v>4</v>
      </c>
      <c r="AI94" s="465">
        <f t="shared" si="61"/>
        <v>120</v>
      </c>
      <c r="AJ94" s="465">
        <f t="shared" si="62"/>
        <v>45</v>
      </c>
      <c r="AK94" s="465">
        <v>15</v>
      </c>
      <c r="AL94" s="465"/>
      <c r="AM94" s="465">
        <v>30</v>
      </c>
      <c r="AN94" s="465">
        <f t="shared" si="63"/>
        <v>75</v>
      </c>
      <c r="AO94" s="466">
        <f t="shared" si="64"/>
        <v>3</v>
      </c>
      <c r="AP94" s="465" t="s">
        <v>361</v>
      </c>
      <c r="AQ94" s="466">
        <f t="shared" si="65"/>
        <v>37.5</v>
      </c>
      <c r="AR94" s="409" t="s">
        <v>370</v>
      </c>
      <c r="AS94" s="409"/>
      <c r="AT94" s="409"/>
      <c r="AU94" s="409"/>
      <c r="AV94" s="409"/>
    </row>
    <row r="95" spans="1:48" ht="15" customHeight="1">
      <c r="A95" s="407"/>
      <c r="B95" s="407"/>
      <c r="C95" s="423" t="s">
        <v>52</v>
      </c>
      <c r="D95" s="424">
        <f t="shared" ref="D95:M95" si="66">SUM(D87:D94)</f>
        <v>30</v>
      </c>
      <c r="E95" s="425">
        <f t="shared" si="66"/>
        <v>900</v>
      </c>
      <c r="F95" s="425">
        <f t="shared" si="66"/>
        <v>360</v>
      </c>
      <c r="G95" s="425">
        <f t="shared" si="66"/>
        <v>135</v>
      </c>
      <c r="H95" s="425">
        <f t="shared" si="66"/>
        <v>0</v>
      </c>
      <c r="I95" s="425">
        <f t="shared" si="66"/>
        <v>225</v>
      </c>
      <c r="J95" s="425">
        <f t="shared" si="66"/>
        <v>540</v>
      </c>
      <c r="K95" s="425">
        <f t="shared" si="66"/>
        <v>24</v>
      </c>
      <c r="L95" s="425">
        <f t="shared" si="66"/>
        <v>0</v>
      </c>
      <c r="M95" s="425">
        <f t="shared" si="66"/>
        <v>295</v>
      </c>
      <c r="N95" s="409"/>
      <c r="O95" s="413"/>
      <c r="P95" s="413"/>
      <c r="Q95" s="413"/>
      <c r="R95" s="413"/>
      <c r="S95" s="413"/>
      <c r="T95" s="413"/>
      <c r="U95" s="413"/>
      <c r="V95" s="413"/>
      <c r="W95" s="413"/>
      <c r="X95" s="413"/>
      <c r="Y95" s="413"/>
      <c r="Z95" s="413"/>
      <c r="AA95" s="413"/>
      <c r="AB95" s="413"/>
      <c r="AC95" s="413"/>
      <c r="AD95" s="413"/>
      <c r="AE95" s="413"/>
      <c r="AF95" s="419"/>
      <c r="AG95" s="423" t="s">
        <v>52</v>
      </c>
      <c r="AH95" s="424">
        <f t="shared" ref="AH95:AQ95" si="67">SUM(AH87:AH94)</f>
        <v>30</v>
      </c>
      <c r="AI95" s="425">
        <f t="shared" si="67"/>
        <v>900</v>
      </c>
      <c r="AJ95" s="425">
        <f t="shared" si="67"/>
        <v>360</v>
      </c>
      <c r="AK95" s="425">
        <f t="shared" si="67"/>
        <v>150</v>
      </c>
      <c r="AL95" s="425">
        <f t="shared" si="67"/>
        <v>0</v>
      </c>
      <c r="AM95" s="425">
        <f t="shared" si="67"/>
        <v>210</v>
      </c>
      <c r="AN95" s="425">
        <f t="shared" si="67"/>
        <v>540</v>
      </c>
      <c r="AO95" s="425">
        <f t="shared" si="67"/>
        <v>24</v>
      </c>
      <c r="AP95" s="425">
        <f t="shared" si="67"/>
        <v>0</v>
      </c>
      <c r="AQ95" s="425">
        <f t="shared" si="67"/>
        <v>290</v>
      </c>
      <c r="AR95" s="409"/>
      <c r="AS95" s="409"/>
      <c r="AT95" s="409"/>
      <c r="AU95" s="409"/>
      <c r="AV95" s="409"/>
    </row>
    <row r="96" spans="1:48" ht="15" customHeight="1">
      <c r="A96" s="407"/>
      <c r="B96" s="407"/>
      <c r="C96" s="426" t="s">
        <v>377</v>
      </c>
      <c r="D96" s="427">
        <f>30-D95</f>
        <v>0</v>
      </c>
      <c r="E96" s="409"/>
      <c r="F96" s="409"/>
      <c r="G96" s="409"/>
      <c r="H96" s="409"/>
      <c r="I96" s="409"/>
      <c r="J96" s="409"/>
      <c r="K96" s="409"/>
      <c r="L96" s="409"/>
      <c r="M96" s="409"/>
      <c r="N96" s="409"/>
      <c r="O96" s="413"/>
      <c r="P96" s="413"/>
      <c r="Q96" s="413"/>
      <c r="R96" s="413"/>
      <c r="S96" s="413"/>
      <c r="T96" s="413"/>
      <c r="U96" s="413"/>
      <c r="V96" s="413"/>
      <c r="W96" s="413"/>
      <c r="X96" s="413"/>
      <c r="Y96" s="413"/>
      <c r="Z96" s="413"/>
      <c r="AA96" s="413"/>
      <c r="AB96" s="413"/>
      <c r="AC96" s="413"/>
      <c r="AD96" s="413"/>
      <c r="AE96" s="413"/>
      <c r="AF96" s="414"/>
      <c r="AG96" s="413"/>
      <c r="AH96" s="413"/>
      <c r="AI96" s="413"/>
      <c r="AJ96" s="413"/>
      <c r="AK96" s="413"/>
      <c r="AL96" s="413"/>
      <c r="AM96" s="413"/>
      <c r="AN96" s="409"/>
      <c r="AO96" s="409"/>
      <c r="AP96" s="409"/>
      <c r="AQ96" s="409"/>
      <c r="AR96" s="409"/>
      <c r="AS96" s="409"/>
      <c r="AT96" s="409"/>
      <c r="AU96" s="409"/>
      <c r="AV96" s="409"/>
    </row>
    <row r="97" spans="1:48" ht="15.75" customHeight="1">
      <c r="A97" s="407"/>
      <c r="B97" s="407"/>
      <c r="C97" s="415" t="s">
        <v>412</v>
      </c>
      <c r="D97" s="409"/>
      <c r="E97" s="409"/>
      <c r="F97" s="409"/>
      <c r="G97" s="409"/>
      <c r="H97" s="409"/>
      <c r="I97" s="409"/>
      <c r="J97" s="409"/>
      <c r="K97" s="409"/>
      <c r="L97" s="409"/>
      <c r="M97" s="409"/>
      <c r="N97" s="409"/>
      <c r="O97" s="413"/>
      <c r="P97" s="413"/>
      <c r="Q97" s="413"/>
      <c r="R97" s="413"/>
      <c r="S97" s="413"/>
      <c r="T97" s="413"/>
      <c r="U97" s="413"/>
      <c r="V97" s="413"/>
      <c r="W97" s="413"/>
      <c r="X97" s="413"/>
      <c r="Y97" s="413"/>
      <c r="Z97" s="413"/>
      <c r="AA97" s="413"/>
      <c r="AB97" s="413"/>
      <c r="AC97" s="413"/>
      <c r="AD97" s="413"/>
      <c r="AE97" s="413"/>
      <c r="AF97" s="414"/>
      <c r="AG97" s="415" t="s">
        <v>412</v>
      </c>
      <c r="AH97" s="409"/>
      <c r="AI97" s="409"/>
      <c r="AJ97" s="409"/>
      <c r="AK97" s="409"/>
      <c r="AL97" s="409"/>
      <c r="AM97" s="409"/>
      <c r="AN97" s="409"/>
      <c r="AO97" s="409"/>
      <c r="AP97" s="409"/>
      <c r="AQ97" s="409"/>
      <c r="AR97" s="409"/>
      <c r="AS97" s="409"/>
      <c r="AT97" s="409"/>
      <c r="AU97" s="409"/>
      <c r="AV97" s="409"/>
    </row>
    <row r="98" spans="1:48" ht="15.75" customHeight="1">
      <c r="A98" s="407"/>
      <c r="B98" s="407"/>
      <c r="C98" s="966" t="s">
        <v>349</v>
      </c>
      <c r="D98" s="962" t="s">
        <v>350</v>
      </c>
      <c r="E98" s="964" t="s">
        <v>351</v>
      </c>
      <c r="F98" s="834"/>
      <c r="G98" s="834"/>
      <c r="H98" s="834"/>
      <c r="I98" s="834"/>
      <c r="J98" s="835"/>
      <c r="K98" s="962" t="s">
        <v>352</v>
      </c>
      <c r="L98" s="962" t="s">
        <v>353</v>
      </c>
      <c r="M98" s="962" t="s">
        <v>354</v>
      </c>
      <c r="N98" s="409"/>
      <c r="O98" s="413"/>
      <c r="P98" s="413"/>
      <c r="Q98" s="413"/>
      <c r="R98" s="413"/>
      <c r="S98" s="413"/>
      <c r="T98" s="413"/>
      <c r="U98" s="413"/>
      <c r="V98" s="413"/>
      <c r="W98" s="413"/>
      <c r="X98" s="413"/>
      <c r="Y98" s="413"/>
      <c r="Z98" s="413"/>
      <c r="AA98" s="413"/>
      <c r="AB98" s="413"/>
      <c r="AC98" s="413"/>
      <c r="AD98" s="413"/>
      <c r="AE98" s="413"/>
      <c r="AF98" s="414"/>
      <c r="AG98" s="966" t="s">
        <v>349</v>
      </c>
      <c r="AH98" s="962" t="s">
        <v>350</v>
      </c>
      <c r="AI98" s="964" t="s">
        <v>351</v>
      </c>
      <c r="AJ98" s="834"/>
      <c r="AK98" s="834"/>
      <c r="AL98" s="834"/>
      <c r="AM98" s="834"/>
      <c r="AN98" s="835"/>
      <c r="AO98" s="962" t="s">
        <v>352</v>
      </c>
      <c r="AP98" s="962" t="s">
        <v>353</v>
      </c>
      <c r="AQ98" s="962" t="s">
        <v>354</v>
      </c>
      <c r="AR98" s="409"/>
      <c r="AS98" s="409"/>
      <c r="AT98" s="409"/>
      <c r="AU98" s="409"/>
      <c r="AV98" s="409"/>
    </row>
    <row r="99" spans="1:48" ht="15.75" customHeight="1">
      <c r="A99" s="407"/>
      <c r="B99" s="407"/>
      <c r="C99" s="907"/>
      <c r="D99" s="907"/>
      <c r="E99" s="962" t="s">
        <v>63</v>
      </c>
      <c r="F99" s="965" t="s">
        <v>355</v>
      </c>
      <c r="G99" s="834"/>
      <c r="H99" s="834"/>
      <c r="I99" s="835"/>
      <c r="J99" s="962" t="s">
        <v>379</v>
      </c>
      <c r="K99" s="907"/>
      <c r="L99" s="907"/>
      <c r="M99" s="907"/>
      <c r="N99" s="409"/>
      <c r="O99" s="413"/>
      <c r="P99" s="413"/>
      <c r="Q99" s="413"/>
      <c r="R99" s="413"/>
      <c r="S99" s="413"/>
      <c r="T99" s="413"/>
      <c r="U99" s="413"/>
      <c r="V99" s="413"/>
      <c r="W99" s="413"/>
      <c r="X99" s="413"/>
      <c r="Y99" s="413"/>
      <c r="Z99" s="413"/>
      <c r="AA99" s="413"/>
      <c r="AB99" s="413"/>
      <c r="AC99" s="413"/>
      <c r="AD99" s="413"/>
      <c r="AE99" s="413"/>
      <c r="AF99" s="414"/>
      <c r="AG99" s="907"/>
      <c r="AH99" s="907"/>
      <c r="AI99" s="962" t="s">
        <v>63</v>
      </c>
      <c r="AJ99" s="965" t="s">
        <v>355</v>
      </c>
      <c r="AK99" s="834"/>
      <c r="AL99" s="834"/>
      <c r="AM99" s="835"/>
      <c r="AN99" s="962" t="s">
        <v>379</v>
      </c>
      <c r="AO99" s="907"/>
      <c r="AP99" s="907"/>
      <c r="AQ99" s="907"/>
      <c r="AR99" s="409"/>
      <c r="AS99" s="409"/>
      <c r="AT99" s="409"/>
      <c r="AU99" s="409"/>
      <c r="AV99" s="409"/>
    </row>
    <row r="100" spans="1:48" ht="15.75" customHeight="1">
      <c r="A100" s="407"/>
      <c r="B100" s="407"/>
      <c r="C100" s="907"/>
      <c r="D100" s="907"/>
      <c r="E100" s="907"/>
      <c r="F100" s="962" t="s">
        <v>357</v>
      </c>
      <c r="G100" s="964" t="s">
        <v>358</v>
      </c>
      <c r="H100" s="834"/>
      <c r="I100" s="835"/>
      <c r="J100" s="907"/>
      <c r="K100" s="907"/>
      <c r="L100" s="907"/>
      <c r="M100" s="907"/>
      <c r="N100" s="409"/>
      <c r="O100" s="413"/>
      <c r="P100" s="413"/>
      <c r="Q100" s="413"/>
      <c r="R100" s="413"/>
      <c r="S100" s="413"/>
      <c r="T100" s="413"/>
      <c r="U100" s="413"/>
      <c r="V100" s="413"/>
      <c r="W100" s="413"/>
      <c r="X100" s="413"/>
      <c r="Y100" s="413"/>
      <c r="Z100" s="413"/>
      <c r="AA100" s="413"/>
      <c r="AB100" s="413"/>
      <c r="AC100" s="413"/>
      <c r="AD100" s="413"/>
      <c r="AE100" s="413"/>
      <c r="AF100" s="414"/>
      <c r="AG100" s="907"/>
      <c r="AH100" s="907"/>
      <c r="AI100" s="907"/>
      <c r="AJ100" s="962" t="s">
        <v>357</v>
      </c>
      <c r="AK100" s="964" t="s">
        <v>358</v>
      </c>
      <c r="AL100" s="834"/>
      <c r="AM100" s="835"/>
      <c r="AN100" s="907"/>
      <c r="AO100" s="907"/>
      <c r="AP100" s="907"/>
      <c r="AQ100" s="907"/>
      <c r="AR100" s="409"/>
      <c r="AS100" s="409"/>
      <c r="AT100" s="409"/>
      <c r="AU100" s="409"/>
      <c r="AV100" s="409"/>
    </row>
    <row r="101" spans="1:48" ht="15.75" customHeight="1">
      <c r="A101" s="407"/>
      <c r="B101" s="407"/>
      <c r="C101" s="907"/>
      <c r="D101" s="907"/>
      <c r="E101" s="907"/>
      <c r="F101" s="907"/>
      <c r="G101" s="962" t="s">
        <v>68</v>
      </c>
      <c r="H101" s="962" t="s">
        <v>380</v>
      </c>
      <c r="I101" s="962" t="s">
        <v>381</v>
      </c>
      <c r="J101" s="907"/>
      <c r="K101" s="907"/>
      <c r="L101" s="907"/>
      <c r="M101" s="907"/>
      <c r="N101" s="409"/>
      <c r="O101" s="413"/>
      <c r="P101" s="413"/>
      <c r="Q101" s="413"/>
      <c r="R101" s="413"/>
      <c r="S101" s="413"/>
      <c r="T101" s="413"/>
      <c r="U101" s="413"/>
      <c r="V101" s="413"/>
      <c r="W101" s="413"/>
      <c r="X101" s="413"/>
      <c r="Y101" s="413"/>
      <c r="Z101" s="413"/>
      <c r="AA101" s="413"/>
      <c r="AB101" s="413"/>
      <c r="AC101" s="413"/>
      <c r="AD101" s="413"/>
      <c r="AE101" s="413"/>
      <c r="AF101" s="414"/>
      <c r="AG101" s="907"/>
      <c r="AH101" s="907"/>
      <c r="AI101" s="907"/>
      <c r="AJ101" s="907"/>
      <c r="AK101" s="962" t="s">
        <v>68</v>
      </c>
      <c r="AL101" s="962" t="s">
        <v>380</v>
      </c>
      <c r="AM101" s="962" t="s">
        <v>381</v>
      </c>
      <c r="AN101" s="907"/>
      <c r="AO101" s="907"/>
      <c r="AP101" s="907"/>
      <c r="AQ101" s="907"/>
      <c r="AR101" s="409"/>
      <c r="AS101" s="409"/>
      <c r="AT101" s="409"/>
      <c r="AU101" s="409"/>
      <c r="AV101" s="409"/>
    </row>
    <row r="102" spans="1:48" ht="15.75" customHeight="1">
      <c r="A102" s="407"/>
      <c r="B102" s="407"/>
      <c r="C102" s="907"/>
      <c r="D102" s="907"/>
      <c r="E102" s="907"/>
      <c r="F102" s="907"/>
      <c r="G102" s="907"/>
      <c r="H102" s="907"/>
      <c r="I102" s="907"/>
      <c r="J102" s="907"/>
      <c r="K102" s="907"/>
      <c r="L102" s="907"/>
      <c r="M102" s="907"/>
      <c r="N102" s="409"/>
      <c r="O102" s="413"/>
      <c r="P102" s="413"/>
      <c r="Q102" s="413"/>
      <c r="R102" s="413"/>
      <c r="S102" s="413"/>
      <c r="T102" s="413"/>
      <c r="U102" s="413"/>
      <c r="V102" s="413"/>
      <c r="W102" s="413"/>
      <c r="X102" s="413"/>
      <c r="Y102" s="413"/>
      <c r="Z102" s="413"/>
      <c r="AA102" s="413"/>
      <c r="AB102" s="413"/>
      <c r="AC102" s="413"/>
      <c r="AD102" s="413"/>
      <c r="AE102" s="413"/>
      <c r="AF102" s="414"/>
      <c r="AG102" s="907"/>
      <c r="AH102" s="907"/>
      <c r="AI102" s="907"/>
      <c r="AJ102" s="907"/>
      <c r="AK102" s="907"/>
      <c r="AL102" s="907"/>
      <c r="AM102" s="907"/>
      <c r="AN102" s="907"/>
      <c r="AO102" s="907"/>
      <c r="AP102" s="907"/>
      <c r="AQ102" s="907"/>
      <c r="AR102" s="409"/>
      <c r="AS102" s="409"/>
      <c r="AT102" s="409"/>
      <c r="AU102" s="409"/>
      <c r="AV102" s="409"/>
    </row>
    <row r="103" spans="1:48" ht="15.75" customHeight="1">
      <c r="A103" s="407"/>
      <c r="B103" s="407"/>
      <c r="C103" s="907"/>
      <c r="D103" s="907"/>
      <c r="E103" s="907"/>
      <c r="F103" s="907"/>
      <c r="G103" s="907"/>
      <c r="H103" s="907"/>
      <c r="I103" s="907"/>
      <c r="J103" s="907"/>
      <c r="K103" s="907"/>
      <c r="L103" s="907"/>
      <c r="M103" s="907"/>
      <c r="N103" s="409"/>
      <c r="O103" s="413"/>
      <c r="P103" s="413"/>
      <c r="Q103" s="413"/>
      <c r="R103" s="413"/>
      <c r="S103" s="413"/>
      <c r="T103" s="413"/>
      <c r="U103" s="413"/>
      <c r="V103" s="413"/>
      <c r="W103" s="413"/>
      <c r="X103" s="413"/>
      <c r="Y103" s="413"/>
      <c r="Z103" s="413"/>
      <c r="AA103" s="413"/>
      <c r="AB103" s="413"/>
      <c r="AC103" s="413"/>
      <c r="AD103" s="413"/>
      <c r="AE103" s="413"/>
      <c r="AF103" s="414"/>
      <c r="AG103" s="907"/>
      <c r="AH103" s="907"/>
      <c r="AI103" s="907"/>
      <c r="AJ103" s="907"/>
      <c r="AK103" s="907"/>
      <c r="AL103" s="907"/>
      <c r="AM103" s="907"/>
      <c r="AN103" s="907"/>
      <c r="AO103" s="907"/>
      <c r="AP103" s="907"/>
      <c r="AQ103" s="907"/>
      <c r="AR103" s="409"/>
      <c r="AS103" s="409"/>
      <c r="AT103" s="409"/>
      <c r="AU103" s="409"/>
      <c r="AV103" s="409"/>
    </row>
    <row r="104" spans="1:48" ht="9" customHeight="1">
      <c r="A104" s="407"/>
      <c r="B104" s="407"/>
      <c r="C104" s="963"/>
      <c r="D104" s="963"/>
      <c r="E104" s="963"/>
      <c r="F104" s="963"/>
      <c r="G104" s="963"/>
      <c r="H104" s="963"/>
      <c r="I104" s="963"/>
      <c r="J104" s="963"/>
      <c r="K104" s="963"/>
      <c r="L104" s="963"/>
      <c r="M104" s="963"/>
      <c r="N104" s="409"/>
      <c r="O104" s="413"/>
      <c r="P104" s="413"/>
      <c r="Q104" s="413"/>
      <c r="R104" s="413"/>
      <c r="S104" s="413"/>
      <c r="T104" s="413"/>
      <c r="U104" s="413"/>
      <c r="V104" s="413"/>
      <c r="W104" s="413"/>
      <c r="X104" s="413"/>
      <c r="Y104" s="413"/>
      <c r="Z104" s="413"/>
      <c r="AA104" s="413"/>
      <c r="AB104" s="413"/>
      <c r="AC104" s="413"/>
      <c r="AD104" s="413"/>
      <c r="AE104" s="413"/>
      <c r="AF104" s="414"/>
      <c r="AG104" s="963"/>
      <c r="AH104" s="963"/>
      <c r="AI104" s="963"/>
      <c r="AJ104" s="963"/>
      <c r="AK104" s="963"/>
      <c r="AL104" s="963"/>
      <c r="AM104" s="963"/>
      <c r="AN104" s="963"/>
      <c r="AO104" s="963"/>
      <c r="AP104" s="963"/>
      <c r="AQ104" s="963"/>
      <c r="AR104" s="409"/>
      <c r="AS104" s="409"/>
      <c r="AT104" s="409"/>
      <c r="AU104" s="409"/>
      <c r="AV104" s="409"/>
    </row>
    <row r="105" spans="1:48" ht="15.75" customHeight="1">
      <c r="A105" s="407" t="s">
        <v>30</v>
      </c>
      <c r="B105" s="407" t="s">
        <v>362</v>
      </c>
      <c r="C105" s="423" t="s">
        <v>413</v>
      </c>
      <c r="D105" s="417">
        <v>4.5</v>
      </c>
      <c r="E105" s="287">
        <f t="shared" ref="E105:E111" si="68">D105*30</f>
        <v>135</v>
      </c>
      <c r="F105" s="287">
        <f t="shared" ref="F105:F109" si="69">G105+H105+I105</f>
        <v>0</v>
      </c>
      <c r="G105" s="287"/>
      <c r="H105" s="287"/>
      <c r="I105" s="287"/>
      <c r="J105" s="287">
        <f t="shared" ref="J105:J111" si="70">E105-F105</f>
        <v>135</v>
      </c>
      <c r="K105" s="418">
        <f t="shared" ref="K105:K109" si="71">F105/18</f>
        <v>0</v>
      </c>
      <c r="L105" s="287" t="s">
        <v>373</v>
      </c>
      <c r="M105" s="418">
        <f t="shared" ref="M105:M109" si="72">F105/E105*100</f>
        <v>0</v>
      </c>
      <c r="N105" s="409" t="s">
        <v>370</v>
      </c>
      <c r="O105" s="413"/>
      <c r="P105" s="413"/>
      <c r="Q105" s="413"/>
      <c r="R105" s="413"/>
      <c r="S105" s="413"/>
      <c r="T105" s="413"/>
      <c r="U105" s="413"/>
      <c r="V105" s="413"/>
      <c r="W105" s="413"/>
      <c r="X105" s="413"/>
      <c r="Y105" s="413"/>
      <c r="Z105" s="413"/>
      <c r="AA105" s="413"/>
      <c r="AB105" s="413"/>
      <c r="AC105" s="413"/>
      <c r="AD105" s="413" t="s">
        <v>371</v>
      </c>
      <c r="AE105" s="413"/>
      <c r="AF105" s="469">
        <v>17</v>
      </c>
      <c r="AG105" s="482" t="s">
        <v>413</v>
      </c>
      <c r="AH105" s="464">
        <v>3</v>
      </c>
      <c r="AI105" s="465">
        <f t="shared" ref="AI105:AI111" si="73">AH105*30</f>
        <v>90</v>
      </c>
      <c r="AJ105" s="465">
        <f t="shared" ref="AJ105:AJ111" si="74">AK105+AL105+AM105</f>
        <v>0</v>
      </c>
      <c r="AK105" s="465"/>
      <c r="AL105" s="465"/>
      <c r="AM105" s="465"/>
      <c r="AN105" s="465">
        <f t="shared" ref="AN105:AN111" si="75">AI105-AJ105</f>
        <v>90</v>
      </c>
      <c r="AO105" s="466">
        <f t="shared" ref="AO105:AO109" si="76">AJ105/18</f>
        <v>0</v>
      </c>
      <c r="AP105" s="465" t="s">
        <v>373</v>
      </c>
      <c r="AQ105" s="466">
        <f t="shared" ref="AQ105:AQ111" si="77">AJ105/AI105*100</f>
        <v>0</v>
      </c>
      <c r="AR105" s="409" t="s">
        <v>370</v>
      </c>
      <c r="AS105" s="409"/>
      <c r="AT105" s="409"/>
      <c r="AU105" s="409"/>
      <c r="AV105" s="409" t="s">
        <v>476</v>
      </c>
    </row>
    <row r="106" spans="1:48" ht="15.75" customHeight="1">
      <c r="A106" s="407" t="s">
        <v>361</v>
      </c>
      <c r="B106" s="407" t="s">
        <v>395</v>
      </c>
      <c r="C106" s="416" t="s">
        <v>414</v>
      </c>
      <c r="D106" s="418">
        <v>4</v>
      </c>
      <c r="E106" s="287">
        <f t="shared" si="68"/>
        <v>120</v>
      </c>
      <c r="F106" s="287">
        <f t="shared" si="69"/>
        <v>54</v>
      </c>
      <c r="G106" s="287"/>
      <c r="H106" s="287"/>
      <c r="I106" s="287">
        <v>54</v>
      </c>
      <c r="J106" s="287">
        <f t="shared" si="70"/>
        <v>66</v>
      </c>
      <c r="K106" s="418">
        <f t="shared" si="71"/>
        <v>3</v>
      </c>
      <c r="L106" s="287" t="s">
        <v>361</v>
      </c>
      <c r="M106" s="418">
        <f t="shared" si="72"/>
        <v>45</v>
      </c>
      <c r="N106" s="409" t="s">
        <v>363</v>
      </c>
      <c r="O106" s="413"/>
      <c r="P106" s="413"/>
      <c r="Q106" s="413"/>
      <c r="R106" s="413"/>
      <c r="S106" s="413"/>
      <c r="T106" s="413"/>
      <c r="U106" s="413"/>
      <c r="V106" s="413"/>
      <c r="W106" s="413"/>
      <c r="X106" s="413"/>
      <c r="Y106" s="413"/>
      <c r="Z106" s="413"/>
      <c r="AA106" s="413"/>
      <c r="AB106" s="413"/>
      <c r="AC106" s="413"/>
      <c r="AD106" s="437" t="s">
        <v>371</v>
      </c>
      <c r="AE106" s="413"/>
      <c r="AF106" s="469">
        <v>11.13</v>
      </c>
      <c r="AG106" s="478" t="s">
        <v>404</v>
      </c>
      <c r="AH106" s="466">
        <v>4</v>
      </c>
      <c r="AI106" s="465">
        <f t="shared" si="73"/>
        <v>120</v>
      </c>
      <c r="AJ106" s="465">
        <f t="shared" si="74"/>
        <v>54</v>
      </c>
      <c r="AK106" s="465"/>
      <c r="AL106" s="465"/>
      <c r="AM106" s="465">
        <v>54</v>
      </c>
      <c r="AN106" s="465">
        <f t="shared" si="75"/>
        <v>66</v>
      </c>
      <c r="AO106" s="466">
        <f t="shared" si="76"/>
        <v>3</v>
      </c>
      <c r="AP106" s="465" t="s">
        <v>361</v>
      </c>
      <c r="AQ106" s="466">
        <f t="shared" si="77"/>
        <v>45</v>
      </c>
      <c r="AR106" s="409" t="s">
        <v>363</v>
      </c>
      <c r="AS106" s="409"/>
      <c r="AT106" s="409"/>
      <c r="AU106" s="409"/>
      <c r="AV106" s="409"/>
    </row>
    <row r="107" spans="1:48" ht="15.75" customHeight="1">
      <c r="A107" s="407" t="s">
        <v>30</v>
      </c>
      <c r="B107" s="407" t="s">
        <v>362</v>
      </c>
      <c r="C107" s="416" t="s">
        <v>162</v>
      </c>
      <c r="D107" s="418">
        <v>6</v>
      </c>
      <c r="E107" s="287">
        <f t="shared" si="68"/>
        <v>180</v>
      </c>
      <c r="F107" s="287">
        <f t="shared" si="69"/>
        <v>72</v>
      </c>
      <c r="G107" s="287">
        <v>36</v>
      </c>
      <c r="H107" s="287"/>
      <c r="I107" s="287">
        <v>36</v>
      </c>
      <c r="J107" s="287">
        <f t="shared" si="70"/>
        <v>108</v>
      </c>
      <c r="K107" s="418">
        <f t="shared" si="71"/>
        <v>4</v>
      </c>
      <c r="L107" s="287" t="s">
        <v>367</v>
      </c>
      <c r="M107" s="418">
        <f t="shared" si="72"/>
        <v>40</v>
      </c>
      <c r="N107" s="409" t="s">
        <v>370</v>
      </c>
      <c r="O107" s="413"/>
      <c r="P107" s="413"/>
      <c r="Q107" s="413"/>
      <c r="R107" s="413"/>
      <c r="S107" s="413"/>
      <c r="T107" s="413"/>
      <c r="U107" s="413"/>
      <c r="V107" s="413"/>
      <c r="W107" s="413"/>
      <c r="X107" s="413"/>
      <c r="Y107" s="413"/>
      <c r="Z107" s="413"/>
      <c r="AA107" s="413"/>
      <c r="AB107" s="413"/>
      <c r="AC107" s="413"/>
      <c r="AD107" s="413" t="s">
        <v>371</v>
      </c>
      <c r="AE107" s="413"/>
      <c r="AF107" s="469">
        <v>7.8</v>
      </c>
      <c r="AG107" s="463" t="s">
        <v>162</v>
      </c>
      <c r="AH107" s="466">
        <v>5</v>
      </c>
      <c r="AI107" s="465">
        <f t="shared" si="73"/>
        <v>150</v>
      </c>
      <c r="AJ107" s="465">
        <f t="shared" si="74"/>
        <v>72</v>
      </c>
      <c r="AK107" s="465">
        <v>36</v>
      </c>
      <c r="AL107" s="465"/>
      <c r="AM107" s="465">
        <v>36</v>
      </c>
      <c r="AN107" s="465">
        <f t="shared" si="75"/>
        <v>78</v>
      </c>
      <c r="AO107" s="466">
        <f t="shared" si="76"/>
        <v>4</v>
      </c>
      <c r="AP107" s="465" t="s">
        <v>367</v>
      </c>
      <c r="AQ107" s="466">
        <f t="shared" si="77"/>
        <v>48</v>
      </c>
      <c r="AR107" s="409" t="s">
        <v>370</v>
      </c>
      <c r="AS107" s="409"/>
      <c r="AT107" s="409"/>
      <c r="AU107" s="409"/>
      <c r="AV107" s="409"/>
    </row>
    <row r="108" spans="1:48" ht="15.75" customHeight="1">
      <c r="A108" s="407" t="s">
        <v>30</v>
      </c>
      <c r="B108" s="407" t="s">
        <v>395</v>
      </c>
      <c r="C108" s="438" t="s">
        <v>417</v>
      </c>
      <c r="D108" s="418">
        <v>5</v>
      </c>
      <c r="E108" s="287">
        <f t="shared" si="68"/>
        <v>150</v>
      </c>
      <c r="F108" s="287">
        <f t="shared" si="69"/>
        <v>54</v>
      </c>
      <c r="G108" s="287">
        <v>18</v>
      </c>
      <c r="H108" s="287"/>
      <c r="I108" s="287">
        <v>36</v>
      </c>
      <c r="J108" s="287">
        <f t="shared" si="70"/>
        <v>96</v>
      </c>
      <c r="K108" s="418">
        <f t="shared" si="71"/>
        <v>3</v>
      </c>
      <c r="L108" s="287" t="s">
        <v>367</v>
      </c>
      <c r="M108" s="418">
        <f t="shared" si="72"/>
        <v>36</v>
      </c>
      <c r="N108" s="409" t="s">
        <v>370</v>
      </c>
      <c r="O108" s="413"/>
      <c r="P108" s="413"/>
      <c r="Q108" s="413"/>
      <c r="R108" s="413"/>
      <c r="S108" s="413"/>
      <c r="T108" s="413"/>
      <c r="U108" s="413"/>
      <c r="V108" s="413"/>
      <c r="W108" s="413"/>
      <c r="X108" s="413"/>
      <c r="Y108" s="413"/>
      <c r="Z108" s="413"/>
      <c r="AA108" s="413"/>
      <c r="AB108" s="413"/>
      <c r="AC108" s="413"/>
      <c r="AD108" s="413" t="s">
        <v>371</v>
      </c>
      <c r="AE108" s="413"/>
      <c r="AF108" s="469"/>
      <c r="AG108" s="484" t="s">
        <v>417</v>
      </c>
      <c r="AH108" s="466">
        <v>4</v>
      </c>
      <c r="AI108" s="465">
        <f t="shared" si="73"/>
        <v>120</v>
      </c>
      <c r="AJ108" s="465">
        <f t="shared" si="74"/>
        <v>54</v>
      </c>
      <c r="AK108" s="465">
        <v>18</v>
      </c>
      <c r="AL108" s="465"/>
      <c r="AM108" s="465">
        <v>36</v>
      </c>
      <c r="AN108" s="465">
        <f t="shared" si="75"/>
        <v>66</v>
      </c>
      <c r="AO108" s="466">
        <f t="shared" si="76"/>
        <v>3</v>
      </c>
      <c r="AP108" s="465" t="s">
        <v>361</v>
      </c>
      <c r="AQ108" s="466">
        <f t="shared" si="77"/>
        <v>45</v>
      </c>
      <c r="AR108" s="409" t="s">
        <v>370</v>
      </c>
      <c r="AS108" s="409">
        <v>12</v>
      </c>
      <c r="AT108" s="409"/>
      <c r="AU108" s="409"/>
      <c r="AV108" s="409"/>
    </row>
    <row r="109" spans="1:48" ht="16.5" customHeight="1">
      <c r="A109" s="407" t="s">
        <v>30</v>
      </c>
      <c r="B109" s="407" t="s">
        <v>395</v>
      </c>
      <c r="C109" s="416" t="s">
        <v>419</v>
      </c>
      <c r="D109" s="440">
        <v>5</v>
      </c>
      <c r="E109" s="287">
        <f t="shared" si="68"/>
        <v>150</v>
      </c>
      <c r="F109" s="287">
        <f t="shared" si="69"/>
        <v>54</v>
      </c>
      <c r="G109" s="287">
        <v>18</v>
      </c>
      <c r="H109" s="287"/>
      <c r="I109" s="287">
        <v>36</v>
      </c>
      <c r="J109" s="287">
        <f t="shared" si="70"/>
        <v>96</v>
      </c>
      <c r="K109" s="418">
        <f t="shared" si="71"/>
        <v>3</v>
      </c>
      <c r="L109" s="287" t="s">
        <v>373</v>
      </c>
      <c r="M109" s="418">
        <f t="shared" si="72"/>
        <v>36</v>
      </c>
      <c r="N109" s="409" t="s">
        <v>370</v>
      </c>
      <c r="O109" s="413"/>
      <c r="P109" s="413"/>
      <c r="Q109" s="413"/>
      <c r="R109" s="413"/>
      <c r="S109" s="413"/>
      <c r="T109" s="413"/>
      <c r="U109" s="413"/>
      <c r="V109" s="413"/>
      <c r="W109" s="413"/>
      <c r="X109" s="413"/>
      <c r="Y109" s="413"/>
      <c r="Z109" s="413"/>
      <c r="AA109" s="413"/>
      <c r="AB109" s="413"/>
      <c r="AC109" s="413"/>
      <c r="AD109" s="413" t="s">
        <v>371</v>
      </c>
      <c r="AE109" s="413"/>
      <c r="AF109" s="469">
        <v>12.15</v>
      </c>
      <c r="AG109" s="463" t="s">
        <v>228</v>
      </c>
      <c r="AH109" s="485">
        <v>5</v>
      </c>
      <c r="AI109" s="465">
        <f t="shared" si="73"/>
        <v>150</v>
      </c>
      <c r="AJ109" s="465">
        <f t="shared" si="74"/>
        <v>54</v>
      </c>
      <c r="AK109" s="465">
        <v>18</v>
      </c>
      <c r="AL109" s="465"/>
      <c r="AM109" s="465">
        <v>36</v>
      </c>
      <c r="AN109" s="465">
        <f t="shared" si="75"/>
        <v>96</v>
      </c>
      <c r="AO109" s="466">
        <f t="shared" si="76"/>
        <v>3</v>
      </c>
      <c r="AP109" s="465" t="s">
        <v>367</v>
      </c>
      <c r="AQ109" s="466">
        <f t="shared" si="77"/>
        <v>36</v>
      </c>
      <c r="AR109" s="409" t="s">
        <v>370</v>
      </c>
      <c r="AS109" s="409"/>
      <c r="AT109" s="409"/>
      <c r="AU109" s="409"/>
      <c r="AV109" s="409"/>
    </row>
    <row r="110" spans="1:48" ht="15.75" customHeight="1">
      <c r="A110" s="407" t="s">
        <v>30</v>
      </c>
      <c r="B110" s="407" t="s">
        <v>362</v>
      </c>
      <c r="C110" s="416" t="s">
        <v>143</v>
      </c>
      <c r="D110" s="440">
        <v>1.5</v>
      </c>
      <c r="E110" s="287">
        <f t="shared" si="68"/>
        <v>45</v>
      </c>
      <c r="F110" s="287"/>
      <c r="G110" s="287"/>
      <c r="H110" s="287"/>
      <c r="I110" s="287"/>
      <c r="J110" s="287">
        <f t="shared" si="70"/>
        <v>45</v>
      </c>
      <c r="K110" s="418"/>
      <c r="L110" s="287" t="s">
        <v>373</v>
      </c>
      <c r="M110" s="418"/>
      <c r="N110" s="409" t="s">
        <v>370</v>
      </c>
      <c r="O110" s="413"/>
      <c r="P110" s="413"/>
      <c r="Q110" s="413"/>
      <c r="R110" s="413"/>
      <c r="S110" s="413"/>
      <c r="T110" s="413"/>
      <c r="U110" s="413"/>
      <c r="V110" s="413"/>
      <c r="W110" s="413"/>
      <c r="X110" s="413"/>
      <c r="Y110" s="413"/>
      <c r="Z110" s="413"/>
      <c r="AA110" s="413"/>
      <c r="AB110" s="413"/>
      <c r="AC110" s="413"/>
      <c r="AD110" s="413" t="s">
        <v>371</v>
      </c>
      <c r="AE110" s="413"/>
      <c r="AF110" s="469">
        <v>7</v>
      </c>
      <c r="AG110" s="463" t="s">
        <v>277</v>
      </c>
      <c r="AH110" s="485">
        <v>5</v>
      </c>
      <c r="AI110" s="465">
        <f t="shared" si="73"/>
        <v>150</v>
      </c>
      <c r="AJ110" s="465">
        <f t="shared" si="74"/>
        <v>54</v>
      </c>
      <c r="AK110" s="465">
        <v>18</v>
      </c>
      <c r="AL110" s="465"/>
      <c r="AM110" s="465">
        <v>36</v>
      </c>
      <c r="AN110" s="465">
        <f t="shared" si="75"/>
        <v>96</v>
      </c>
      <c r="AO110" s="466">
        <v>3</v>
      </c>
      <c r="AP110" s="465" t="s">
        <v>367</v>
      </c>
      <c r="AQ110" s="466">
        <f t="shared" si="77"/>
        <v>36</v>
      </c>
      <c r="AR110" s="409" t="s">
        <v>370</v>
      </c>
      <c r="AS110" s="409"/>
      <c r="AT110" s="409"/>
      <c r="AU110" s="409"/>
      <c r="AV110" s="409"/>
    </row>
    <row r="111" spans="1:48" ht="29.25" customHeight="1">
      <c r="A111" s="407" t="s">
        <v>30</v>
      </c>
      <c r="B111" s="407" t="s">
        <v>362</v>
      </c>
      <c r="C111" s="441" t="s">
        <v>167</v>
      </c>
      <c r="D111" s="418">
        <v>4</v>
      </c>
      <c r="E111" s="287">
        <f t="shared" si="68"/>
        <v>120</v>
      </c>
      <c r="F111" s="287">
        <f>G111+H111+I111</f>
        <v>54</v>
      </c>
      <c r="G111" s="287">
        <v>18</v>
      </c>
      <c r="H111" s="287"/>
      <c r="I111" s="287">
        <v>36</v>
      </c>
      <c r="J111" s="287">
        <f t="shared" si="70"/>
        <v>66</v>
      </c>
      <c r="K111" s="418">
        <f>F111/18</f>
        <v>3</v>
      </c>
      <c r="L111" s="287" t="s">
        <v>367</v>
      </c>
      <c r="M111" s="418">
        <f>F111/E111*100</f>
        <v>45</v>
      </c>
      <c r="N111" s="409" t="s">
        <v>370</v>
      </c>
      <c r="O111" s="413"/>
      <c r="P111" s="413"/>
      <c r="Q111" s="413"/>
      <c r="R111" s="413"/>
      <c r="S111" s="413"/>
      <c r="T111" s="413"/>
      <c r="U111" s="413"/>
      <c r="V111" s="413"/>
      <c r="W111" s="413"/>
      <c r="X111" s="413"/>
      <c r="Y111" s="413"/>
      <c r="Z111" s="413"/>
      <c r="AA111" s="413"/>
      <c r="AB111" s="413"/>
      <c r="AC111" s="413"/>
      <c r="AD111" s="413" t="s">
        <v>371</v>
      </c>
      <c r="AE111" s="413"/>
      <c r="AF111" s="419">
        <v>10</v>
      </c>
      <c r="AG111" s="463" t="s">
        <v>477</v>
      </c>
      <c r="AH111" s="466">
        <v>4</v>
      </c>
      <c r="AI111" s="465">
        <f t="shared" si="73"/>
        <v>120</v>
      </c>
      <c r="AJ111" s="465">
        <f t="shared" si="74"/>
        <v>54</v>
      </c>
      <c r="AK111" s="465">
        <v>18</v>
      </c>
      <c r="AL111" s="465"/>
      <c r="AM111" s="465">
        <v>36</v>
      </c>
      <c r="AN111" s="465">
        <f t="shared" si="75"/>
        <v>66</v>
      </c>
      <c r="AO111" s="466">
        <f>AJ111/18</f>
        <v>3</v>
      </c>
      <c r="AP111" s="465" t="s">
        <v>361</v>
      </c>
      <c r="AQ111" s="466">
        <f t="shared" si="77"/>
        <v>45</v>
      </c>
      <c r="AR111" s="409" t="s">
        <v>370</v>
      </c>
      <c r="AS111" s="409"/>
      <c r="AT111" s="409"/>
      <c r="AU111" s="409"/>
      <c r="AV111" s="409"/>
    </row>
    <row r="112" spans="1:48" ht="15" customHeight="1">
      <c r="A112" s="407"/>
      <c r="B112" s="407"/>
      <c r="C112" s="423" t="s">
        <v>52</v>
      </c>
      <c r="D112" s="424">
        <f t="shared" ref="D112:K112" si="78">SUM(D105:D111)</f>
        <v>30</v>
      </c>
      <c r="E112" s="425">
        <f t="shared" si="78"/>
        <v>900</v>
      </c>
      <c r="F112" s="425">
        <f t="shared" si="78"/>
        <v>288</v>
      </c>
      <c r="G112" s="425">
        <f t="shared" si="78"/>
        <v>90</v>
      </c>
      <c r="H112" s="425">
        <f t="shared" si="78"/>
        <v>0</v>
      </c>
      <c r="I112" s="425">
        <f t="shared" si="78"/>
        <v>198</v>
      </c>
      <c r="J112" s="425">
        <f t="shared" si="78"/>
        <v>612</v>
      </c>
      <c r="K112" s="425">
        <f t="shared" si="78"/>
        <v>16</v>
      </c>
      <c r="L112" s="425"/>
      <c r="M112" s="425"/>
      <c r="N112" s="409"/>
      <c r="O112" s="413"/>
      <c r="P112" s="413"/>
      <c r="Q112" s="413"/>
      <c r="R112" s="413"/>
      <c r="S112" s="413"/>
      <c r="T112" s="413"/>
      <c r="U112" s="413"/>
      <c r="V112" s="413"/>
      <c r="W112" s="413"/>
      <c r="X112" s="413"/>
      <c r="Y112" s="413"/>
      <c r="Z112" s="413"/>
      <c r="AA112" s="413"/>
      <c r="AB112" s="413"/>
      <c r="AC112" s="413"/>
      <c r="AD112" s="413"/>
      <c r="AE112" s="413"/>
      <c r="AF112" s="419"/>
      <c r="AG112" s="423" t="s">
        <v>52</v>
      </c>
      <c r="AH112" s="424">
        <f t="shared" ref="AH112:AO112" si="79">SUM(AH105:AH111)</f>
        <v>30</v>
      </c>
      <c r="AI112" s="425">
        <f t="shared" si="79"/>
        <v>900</v>
      </c>
      <c r="AJ112" s="425">
        <f t="shared" si="79"/>
        <v>342</v>
      </c>
      <c r="AK112" s="425">
        <f t="shared" si="79"/>
        <v>108</v>
      </c>
      <c r="AL112" s="425">
        <f t="shared" si="79"/>
        <v>0</v>
      </c>
      <c r="AM112" s="425">
        <f t="shared" si="79"/>
        <v>234</v>
      </c>
      <c r="AN112" s="425">
        <f t="shared" si="79"/>
        <v>558</v>
      </c>
      <c r="AO112" s="425">
        <f t="shared" si="79"/>
        <v>19</v>
      </c>
      <c r="AP112" s="425"/>
      <c r="AQ112" s="425"/>
      <c r="AR112" s="409"/>
      <c r="AS112" s="409"/>
      <c r="AT112" s="409"/>
      <c r="AU112" s="409"/>
      <c r="AV112" s="409"/>
    </row>
    <row r="113" spans="1:48" ht="15" customHeight="1">
      <c r="A113" s="407"/>
      <c r="B113" s="407"/>
      <c r="C113" s="426" t="s">
        <v>377</v>
      </c>
      <c r="D113" s="427">
        <f>30-D112</f>
        <v>0</v>
      </c>
      <c r="E113" s="427"/>
      <c r="F113" s="427"/>
      <c r="G113" s="427"/>
      <c r="H113" s="427"/>
      <c r="I113" s="427"/>
      <c r="J113" s="427"/>
      <c r="K113" s="427"/>
      <c r="L113" s="427"/>
      <c r="M113" s="427"/>
      <c r="N113" s="409"/>
      <c r="O113" s="413"/>
      <c r="P113" s="413"/>
      <c r="Q113" s="413"/>
      <c r="R113" s="413"/>
      <c r="S113" s="413"/>
      <c r="T113" s="413"/>
      <c r="U113" s="413"/>
      <c r="V113" s="413"/>
      <c r="W113" s="413"/>
      <c r="X113" s="413"/>
      <c r="Y113" s="413"/>
      <c r="Z113" s="413"/>
      <c r="AA113" s="413"/>
      <c r="AB113" s="413"/>
      <c r="AC113" s="413"/>
      <c r="AD113" s="413"/>
      <c r="AE113" s="413"/>
      <c r="AF113" s="414"/>
      <c r="AG113" s="413"/>
      <c r="AH113" s="413"/>
      <c r="AI113" s="413"/>
      <c r="AJ113" s="413"/>
      <c r="AK113" s="413"/>
      <c r="AL113" s="413"/>
      <c r="AM113" s="413"/>
      <c r="AN113" s="409"/>
      <c r="AO113" s="409"/>
      <c r="AP113" s="409"/>
      <c r="AQ113" s="409"/>
      <c r="AR113" s="409"/>
      <c r="AS113" s="409"/>
      <c r="AT113" s="409"/>
      <c r="AU113" s="409"/>
      <c r="AV113" s="409"/>
    </row>
    <row r="114" spans="1:48" ht="15" customHeight="1">
      <c r="A114" s="407"/>
      <c r="B114" s="407"/>
      <c r="C114" s="426"/>
      <c r="D114" s="427"/>
      <c r="E114" s="427"/>
      <c r="F114" s="427"/>
      <c r="G114" s="427"/>
      <c r="H114" s="427"/>
      <c r="I114" s="427"/>
      <c r="J114" s="427"/>
      <c r="K114" s="427"/>
      <c r="L114" s="427"/>
      <c r="M114" s="427"/>
      <c r="N114" s="409"/>
      <c r="O114" s="413"/>
      <c r="P114" s="413"/>
      <c r="Q114" s="413"/>
      <c r="R114" s="413"/>
      <c r="S114" s="413"/>
      <c r="T114" s="413"/>
      <c r="U114" s="413"/>
      <c r="V114" s="413"/>
      <c r="W114" s="413"/>
      <c r="X114" s="413"/>
      <c r="Y114" s="413"/>
      <c r="Z114" s="413"/>
      <c r="AA114" s="413"/>
      <c r="AB114" s="413"/>
      <c r="AC114" s="413"/>
      <c r="AD114" s="413"/>
      <c r="AE114" s="413"/>
      <c r="AF114" s="414"/>
      <c r="AG114" s="413"/>
      <c r="AH114" s="413"/>
      <c r="AI114" s="413"/>
      <c r="AJ114" s="413"/>
      <c r="AK114" s="413"/>
      <c r="AL114" s="413"/>
      <c r="AM114" s="413"/>
      <c r="AN114" s="409"/>
      <c r="AO114" s="409"/>
      <c r="AP114" s="409"/>
      <c r="AQ114" s="409"/>
      <c r="AR114" s="409"/>
      <c r="AS114" s="409"/>
      <c r="AT114" s="409"/>
      <c r="AU114" s="409"/>
      <c r="AV114" s="409"/>
    </row>
    <row r="115" spans="1:48" ht="15" customHeight="1">
      <c r="A115" s="407"/>
      <c r="B115" s="407"/>
      <c r="C115" s="426"/>
      <c r="D115" s="427"/>
      <c r="E115" s="427"/>
      <c r="F115" s="427"/>
      <c r="G115" s="427"/>
      <c r="H115" s="427"/>
      <c r="I115" s="427"/>
      <c r="J115" s="427"/>
      <c r="K115" s="427"/>
      <c r="L115" s="427"/>
      <c r="M115" s="427"/>
      <c r="N115" s="409"/>
      <c r="O115" s="413"/>
      <c r="P115" s="413"/>
      <c r="Q115" s="413"/>
      <c r="R115" s="413"/>
      <c r="S115" s="413"/>
      <c r="T115" s="413"/>
      <c r="U115" s="413"/>
      <c r="V115" s="413"/>
      <c r="W115" s="413"/>
      <c r="X115" s="413"/>
      <c r="Y115" s="413"/>
      <c r="Z115" s="413"/>
      <c r="AA115" s="413"/>
      <c r="AB115" s="413"/>
      <c r="AC115" s="413"/>
      <c r="AD115" s="413"/>
      <c r="AE115" s="413"/>
      <c r="AF115" s="414"/>
      <c r="AG115" s="413"/>
      <c r="AH115" s="413"/>
      <c r="AI115" s="413"/>
      <c r="AJ115" s="413"/>
      <c r="AK115" s="413"/>
      <c r="AL115" s="413"/>
      <c r="AM115" s="413"/>
      <c r="AN115" s="409"/>
      <c r="AO115" s="409"/>
      <c r="AP115" s="409"/>
      <c r="AQ115" s="409"/>
      <c r="AR115" s="409"/>
      <c r="AS115" s="409"/>
      <c r="AT115" s="409"/>
      <c r="AU115" s="409"/>
      <c r="AV115" s="409"/>
    </row>
    <row r="116" spans="1:48" ht="15.75" customHeight="1">
      <c r="A116" s="407"/>
      <c r="B116" s="407"/>
      <c r="C116" s="415" t="s">
        <v>423</v>
      </c>
      <c r="D116" s="409"/>
      <c r="E116" s="409"/>
      <c r="F116" s="409"/>
      <c r="G116" s="409"/>
      <c r="H116" s="409"/>
      <c r="I116" s="409"/>
      <c r="J116" s="409"/>
      <c r="K116" s="409"/>
      <c r="L116" s="409"/>
      <c r="M116" s="409"/>
      <c r="N116" s="409"/>
      <c r="O116" s="413"/>
      <c r="P116" s="413"/>
      <c r="Q116" s="413"/>
      <c r="R116" s="413"/>
      <c r="S116" s="413"/>
      <c r="T116" s="413"/>
      <c r="U116" s="413"/>
      <c r="V116" s="413"/>
      <c r="W116" s="413"/>
      <c r="X116" s="413"/>
      <c r="Y116" s="413"/>
      <c r="Z116" s="413"/>
      <c r="AA116" s="413"/>
      <c r="AB116" s="413"/>
      <c r="AC116" s="413"/>
      <c r="AD116" s="413"/>
      <c r="AE116" s="413"/>
      <c r="AF116" s="414"/>
      <c r="AG116" s="415" t="s">
        <v>423</v>
      </c>
      <c r="AH116" s="409"/>
      <c r="AI116" s="409"/>
      <c r="AJ116" s="409"/>
      <c r="AK116" s="409"/>
      <c r="AL116" s="409"/>
      <c r="AM116" s="409"/>
      <c r="AN116" s="409"/>
      <c r="AO116" s="409"/>
      <c r="AP116" s="409"/>
      <c r="AQ116" s="409"/>
      <c r="AR116" s="409"/>
      <c r="AS116" s="409"/>
      <c r="AT116" s="409"/>
      <c r="AU116" s="409"/>
      <c r="AV116" s="409"/>
    </row>
    <row r="117" spans="1:48" ht="15.75" customHeight="1">
      <c r="A117" s="407"/>
      <c r="B117" s="407"/>
      <c r="C117" s="966" t="s">
        <v>349</v>
      </c>
      <c r="D117" s="962" t="s">
        <v>350</v>
      </c>
      <c r="E117" s="964" t="s">
        <v>351</v>
      </c>
      <c r="F117" s="834"/>
      <c r="G117" s="834"/>
      <c r="H117" s="834"/>
      <c r="I117" s="834"/>
      <c r="J117" s="835"/>
      <c r="K117" s="962" t="s">
        <v>352</v>
      </c>
      <c r="L117" s="962" t="s">
        <v>353</v>
      </c>
      <c r="M117" s="962" t="s">
        <v>354</v>
      </c>
      <c r="N117" s="409"/>
      <c r="O117" s="413"/>
      <c r="P117" s="413"/>
      <c r="Q117" s="413"/>
      <c r="R117" s="413"/>
      <c r="S117" s="413"/>
      <c r="T117" s="413"/>
      <c r="U117" s="413"/>
      <c r="V117" s="413"/>
      <c r="W117" s="413"/>
      <c r="X117" s="413"/>
      <c r="Y117" s="413"/>
      <c r="Z117" s="413"/>
      <c r="AA117" s="413"/>
      <c r="AB117" s="413"/>
      <c r="AC117" s="413"/>
      <c r="AD117" s="413"/>
      <c r="AE117" s="413"/>
      <c r="AF117" s="414"/>
      <c r="AG117" s="966" t="s">
        <v>349</v>
      </c>
      <c r="AH117" s="962" t="s">
        <v>350</v>
      </c>
      <c r="AI117" s="964" t="s">
        <v>351</v>
      </c>
      <c r="AJ117" s="834"/>
      <c r="AK117" s="834"/>
      <c r="AL117" s="834"/>
      <c r="AM117" s="834"/>
      <c r="AN117" s="835"/>
      <c r="AO117" s="962" t="s">
        <v>352</v>
      </c>
      <c r="AP117" s="962" t="s">
        <v>353</v>
      </c>
      <c r="AQ117" s="962" t="s">
        <v>354</v>
      </c>
      <c r="AR117" s="409"/>
      <c r="AS117" s="409"/>
      <c r="AT117" s="409"/>
      <c r="AU117" s="409"/>
      <c r="AV117" s="409"/>
    </row>
    <row r="118" spans="1:48" ht="15.75" customHeight="1">
      <c r="A118" s="407"/>
      <c r="B118" s="407"/>
      <c r="C118" s="907"/>
      <c r="D118" s="907"/>
      <c r="E118" s="962" t="s">
        <v>63</v>
      </c>
      <c r="F118" s="965" t="s">
        <v>355</v>
      </c>
      <c r="G118" s="834"/>
      <c r="H118" s="834"/>
      <c r="I118" s="835"/>
      <c r="J118" s="962" t="s">
        <v>379</v>
      </c>
      <c r="K118" s="907"/>
      <c r="L118" s="907"/>
      <c r="M118" s="907"/>
      <c r="N118" s="409"/>
      <c r="O118" s="413"/>
      <c r="P118" s="413"/>
      <c r="Q118" s="413"/>
      <c r="R118" s="413"/>
      <c r="S118" s="413"/>
      <c r="T118" s="413"/>
      <c r="U118" s="413"/>
      <c r="V118" s="413"/>
      <c r="W118" s="413"/>
      <c r="X118" s="413"/>
      <c r="Y118" s="413"/>
      <c r="Z118" s="413"/>
      <c r="AA118" s="413"/>
      <c r="AB118" s="413"/>
      <c r="AC118" s="413"/>
      <c r="AD118" s="413"/>
      <c r="AE118" s="413"/>
      <c r="AF118" s="414"/>
      <c r="AG118" s="907"/>
      <c r="AH118" s="907"/>
      <c r="AI118" s="962" t="s">
        <v>63</v>
      </c>
      <c r="AJ118" s="965" t="s">
        <v>355</v>
      </c>
      <c r="AK118" s="834"/>
      <c r="AL118" s="834"/>
      <c r="AM118" s="835"/>
      <c r="AN118" s="962" t="s">
        <v>379</v>
      </c>
      <c r="AO118" s="907"/>
      <c r="AP118" s="907"/>
      <c r="AQ118" s="907"/>
      <c r="AR118" s="409"/>
      <c r="AS118" s="409"/>
      <c r="AT118" s="409"/>
      <c r="AU118" s="409"/>
      <c r="AV118" s="409"/>
    </row>
    <row r="119" spans="1:48" ht="15.75" customHeight="1">
      <c r="A119" s="407"/>
      <c r="B119" s="407"/>
      <c r="C119" s="907"/>
      <c r="D119" s="907"/>
      <c r="E119" s="907"/>
      <c r="F119" s="962" t="s">
        <v>357</v>
      </c>
      <c r="G119" s="964" t="s">
        <v>358</v>
      </c>
      <c r="H119" s="834"/>
      <c r="I119" s="835"/>
      <c r="J119" s="907"/>
      <c r="K119" s="907"/>
      <c r="L119" s="907"/>
      <c r="M119" s="907"/>
      <c r="N119" s="409"/>
      <c r="O119" s="413"/>
      <c r="P119" s="413"/>
      <c r="Q119" s="413"/>
      <c r="R119" s="413"/>
      <c r="S119" s="413"/>
      <c r="T119" s="413"/>
      <c r="U119" s="413"/>
      <c r="V119" s="413"/>
      <c r="W119" s="413"/>
      <c r="X119" s="413"/>
      <c r="Y119" s="413"/>
      <c r="Z119" s="413"/>
      <c r="AA119" s="413"/>
      <c r="AB119" s="413"/>
      <c r="AC119" s="413"/>
      <c r="AD119" s="413"/>
      <c r="AE119" s="413"/>
      <c r="AF119" s="414"/>
      <c r="AG119" s="907"/>
      <c r="AH119" s="907"/>
      <c r="AI119" s="907"/>
      <c r="AJ119" s="962" t="s">
        <v>357</v>
      </c>
      <c r="AK119" s="964" t="s">
        <v>358</v>
      </c>
      <c r="AL119" s="834"/>
      <c r="AM119" s="835"/>
      <c r="AN119" s="907"/>
      <c r="AO119" s="907"/>
      <c r="AP119" s="907"/>
      <c r="AQ119" s="907"/>
      <c r="AR119" s="409"/>
      <c r="AS119" s="409"/>
      <c r="AT119" s="409"/>
      <c r="AU119" s="409"/>
      <c r="AV119" s="409"/>
    </row>
    <row r="120" spans="1:48" ht="15.75" customHeight="1">
      <c r="A120" s="407"/>
      <c r="B120" s="407"/>
      <c r="C120" s="907"/>
      <c r="D120" s="907"/>
      <c r="E120" s="907"/>
      <c r="F120" s="907"/>
      <c r="G120" s="962" t="s">
        <v>68</v>
      </c>
      <c r="H120" s="962" t="s">
        <v>380</v>
      </c>
      <c r="I120" s="962" t="s">
        <v>381</v>
      </c>
      <c r="J120" s="907"/>
      <c r="K120" s="907"/>
      <c r="L120" s="907"/>
      <c r="M120" s="907"/>
      <c r="N120" s="409"/>
      <c r="O120" s="413"/>
      <c r="P120" s="413"/>
      <c r="Q120" s="413"/>
      <c r="R120" s="413"/>
      <c r="S120" s="413"/>
      <c r="T120" s="413"/>
      <c r="U120" s="413"/>
      <c r="V120" s="413"/>
      <c r="W120" s="413"/>
      <c r="X120" s="413"/>
      <c r="Y120" s="413"/>
      <c r="Z120" s="413"/>
      <c r="AA120" s="413"/>
      <c r="AB120" s="413"/>
      <c r="AC120" s="413"/>
      <c r="AD120" s="413"/>
      <c r="AE120" s="413"/>
      <c r="AF120" s="414"/>
      <c r="AG120" s="907"/>
      <c r="AH120" s="907"/>
      <c r="AI120" s="907"/>
      <c r="AJ120" s="907"/>
      <c r="AK120" s="962" t="s">
        <v>68</v>
      </c>
      <c r="AL120" s="962" t="s">
        <v>380</v>
      </c>
      <c r="AM120" s="962" t="s">
        <v>381</v>
      </c>
      <c r="AN120" s="907"/>
      <c r="AO120" s="907"/>
      <c r="AP120" s="907"/>
      <c r="AQ120" s="907"/>
      <c r="AR120" s="409"/>
      <c r="AS120" s="409"/>
      <c r="AT120" s="409"/>
      <c r="AU120" s="409"/>
      <c r="AV120" s="409"/>
    </row>
    <row r="121" spans="1:48" ht="12.75" customHeight="1">
      <c r="A121" s="407"/>
      <c r="B121" s="407"/>
      <c r="C121" s="907"/>
      <c r="D121" s="907"/>
      <c r="E121" s="907"/>
      <c r="F121" s="907"/>
      <c r="G121" s="907"/>
      <c r="H121" s="907"/>
      <c r="I121" s="907"/>
      <c r="J121" s="907"/>
      <c r="K121" s="907"/>
      <c r="L121" s="907"/>
      <c r="M121" s="907"/>
      <c r="N121" s="409"/>
      <c r="O121" s="413"/>
      <c r="P121" s="413"/>
      <c r="Q121" s="413"/>
      <c r="R121" s="413"/>
      <c r="S121" s="413"/>
      <c r="T121" s="413"/>
      <c r="U121" s="413"/>
      <c r="V121" s="413"/>
      <c r="W121" s="413"/>
      <c r="X121" s="413"/>
      <c r="Y121" s="413"/>
      <c r="Z121" s="413"/>
      <c r="AA121" s="413"/>
      <c r="AB121" s="413"/>
      <c r="AC121" s="413"/>
      <c r="AD121" s="413"/>
      <c r="AE121" s="413"/>
      <c r="AF121" s="414"/>
      <c r="AG121" s="907"/>
      <c r="AH121" s="907"/>
      <c r="AI121" s="907"/>
      <c r="AJ121" s="907"/>
      <c r="AK121" s="907"/>
      <c r="AL121" s="907"/>
      <c r="AM121" s="907"/>
      <c r="AN121" s="907"/>
      <c r="AO121" s="907"/>
      <c r="AP121" s="907"/>
      <c r="AQ121" s="907"/>
      <c r="AR121" s="409"/>
      <c r="AS121" s="409"/>
      <c r="AT121" s="409"/>
      <c r="AU121" s="409"/>
      <c r="AV121" s="409"/>
    </row>
    <row r="122" spans="1:48" ht="15.75" hidden="1" customHeight="1">
      <c r="A122" s="407"/>
      <c r="B122" s="407"/>
      <c r="C122" s="907"/>
      <c r="D122" s="907"/>
      <c r="E122" s="907"/>
      <c r="F122" s="907"/>
      <c r="G122" s="907"/>
      <c r="H122" s="907"/>
      <c r="I122" s="907"/>
      <c r="J122" s="907"/>
      <c r="K122" s="907"/>
      <c r="L122" s="907"/>
      <c r="M122" s="907"/>
      <c r="N122" s="409"/>
      <c r="O122" s="413"/>
      <c r="P122" s="413"/>
      <c r="Q122" s="413"/>
      <c r="R122" s="413"/>
      <c r="S122" s="413"/>
      <c r="T122" s="413"/>
      <c r="U122" s="413"/>
      <c r="V122" s="413"/>
      <c r="W122" s="413"/>
      <c r="X122" s="413"/>
      <c r="Y122" s="413"/>
      <c r="Z122" s="413"/>
      <c r="AA122" s="413"/>
      <c r="AB122" s="413"/>
      <c r="AC122" s="413"/>
      <c r="AD122" s="413"/>
      <c r="AE122" s="413"/>
      <c r="AF122" s="414"/>
      <c r="AG122" s="907"/>
      <c r="AH122" s="907"/>
      <c r="AI122" s="907"/>
      <c r="AJ122" s="907"/>
      <c r="AK122" s="907"/>
      <c r="AL122" s="907"/>
      <c r="AM122" s="907"/>
      <c r="AN122" s="907"/>
      <c r="AO122" s="907"/>
      <c r="AP122" s="907"/>
      <c r="AQ122" s="907"/>
      <c r="AR122" s="409"/>
      <c r="AS122" s="409"/>
      <c r="AT122" s="409"/>
      <c r="AU122" s="409"/>
      <c r="AV122" s="409"/>
    </row>
    <row r="123" spans="1:48" ht="27" hidden="1" customHeight="1">
      <c r="A123" s="407"/>
      <c r="B123" s="407"/>
      <c r="C123" s="963"/>
      <c r="D123" s="963"/>
      <c r="E123" s="963"/>
      <c r="F123" s="963"/>
      <c r="G123" s="963"/>
      <c r="H123" s="963"/>
      <c r="I123" s="963"/>
      <c r="J123" s="963"/>
      <c r="K123" s="963"/>
      <c r="L123" s="963"/>
      <c r="M123" s="963"/>
      <c r="N123" s="409"/>
      <c r="O123" s="413"/>
      <c r="P123" s="413"/>
      <c r="Q123" s="413"/>
      <c r="R123" s="413"/>
      <c r="S123" s="413"/>
      <c r="T123" s="413"/>
      <c r="U123" s="413"/>
      <c r="V123" s="413"/>
      <c r="W123" s="413"/>
      <c r="X123" s="413"/>
      <c r="Y123" s="413"/>
      <c r="Z123" s="413"/>
      <c r="AA123" s="413"/>
      <c r="AB123" s="413"/>
      <c r="AC123" s="413"/>
      <c r="AD123" s="413"/>
      <c r="AE123" s="413"/>
      <c r="AF123" s="414"/>
      <c r="AG123" s="963"/>
      <c r="AH123" s="963"/>
      <c r="AI123" s="963"/>
      <c r="AJ123" s="963"/>
      <c r="AK123" s="963"/>
      <c r="AL123" s="963"/>
      <c r="AM123" s="963"/>
      <c r="AN123" s="963"/>
      <c r="AO123" s="963"/>
      <c r="AP123" s="963"/>
      <c r="AQ123" s="963"/>
      <c r="AR123" s="409"/>
      <c r="AS123" s="409"/>
      <c r="AT123" s="409"/>
      <c r="AU123" s="409"/>
      <c r="AV123" s="409"/>
    </row>
    <row r="124" spans="1:48" ht="15.75" customHeight="1">
      <c r="A124" s="407" t="s">
        <v>361</v>
      </c>
      <c r="B124" s="407" t="s">
        <v>395</v>
      </c>
      <c r="C124" s="416" t="s">
        <v>424</v>
      </c>
      <c r="D124" s="417">
        <v>3</v>
      </c>
      <c r="E124" s="287">
        <f t="shared" ref="E124:E130" si="80">D124*30</f>
        <v>90</v>
      </c>
      <c r="F124" s="287">
        <f t="shared" ref="F124:F130" si="81">G124+H124+I124</f>
        <v>45</v>
      </c>
      <c r="G124" s="287"/>
      <c r="H124" s="287"/>
      <c r="I124" s="287">
        <v>45</v>
      </c>
      <c r="J124" s="287">
        <f t="shared" ref="J124:J130" si="82">E124-F124</f>
        <v>45</v>
      </c>
      <c r="K124" s="418">
        <f t="shared" ref="K124:K130" si="83">F124/15</f>
        <v>3</v>
      </c>
      <c r="L124" s="287" t="s">
        <v>361</v>
      </c>
      <c r="M124" s="418">
        <f t="shared" ref="M124:M130" si="84">F124/E124*100</f>
        <v>50</v>
      </c>
      <c r="N124" s="409" t="s">
        <v>363</v>
      </c>
      <c r="O124" s="413"/>
      <c r="P124" s="413"/>
      <c r="Q124" s="413"/>
      <c r="R124" s="413"/>
      <c r="S124" s="413"/>
      <c r="T124" s="413"/>
      <c r="U124" s="413"/>
      <c r="V124" s="413"/>
      <c r="W124" s="413"/>
      <c r="X124" s="413"/>
      <c r="Y124" s="413"/>
      <c r="Z124" s="413"/>
      <c r="AA124" s="413"/>
      <c r="AB124" s="413"/>
      <c r="AC124" s="413"/>
      <c r="AD124" s="413" t="s">
        <v>364</v>
      </c>
      <c r="AE124" s="413"/>
      <c r="AF124" s="469" t="s">
        <v>478</v>
      </c>
      <c r="AG124" s="463" t="s">
        <v>479</v>
      </c>
      <c r="AH124" s="464">
        <v>4</v>
      </c>
      <c r="AI124" s="465">
        <f t="shared" ref="AI124:AI130" si="85">AH124*30</f>
        <v>120</v>
      </c>
      <c r="AJ124" s="465">
        <f t="shared" ref="AJ124:AJ130" si="86">AK124+AL124+AM124</f>
        <v>45</v>
      </c>
      <c r="AK124" s="465"/>
      <c r="AL124" s="465"/>
      <c r="AM124" s="465">
        <v>45</v>
      </c>
      <c r="AN124" s="465">
        <f t="shared" ref="AN124:AN130" si="87">AI124-AJ124</f>
        <v>75</v>
      </c>
      <c r="AO124" s="466">
        <f t="shared" ref="AO124:AO125" si="88">AJ124/15</f>
        <v>3</v>
      </c>
      <c r="AP124" s="465" t="s">
        <v>361</v>
      </c>
      <c r="AQ124" s="466">
        <f t="shared" ref="AQ124:AQ130" si="89">AJ124/AI124*100</f>
        <v>37.5</v>
      </c>
      <c r="AR124" s="409" t="s">
        <v>480</v>
      </c>
      <c r="AS124" s="409"/>
      <c r="AT124" s="409"/>
      <c r="AU124" s="409"/>
      <c r="AV124" s="409"/>
    </row>
    <row r="125" spans="1:48" ht="15.75" customHeight="1">
      <c r="A125" s="407" t="s">
        <v>30</v>
      </c>
      <c r="B125" s="407" t="s">
        <v>395</v>
      </c>
      <c r="C125" s="416" t="s">
        <v>427</v>
      </c>
      <c r="D125" s="418">
        <v>4</v>
      </c>
      <c r="E125" s="287">
        <f t="shared" si="80"/>
        <v>120</v>
      </c>
      <c r="F125" s="287">
        <f t="shared" si="81"/>
        <v>45</v>
      </c>
      <c r="G125" s="287">
        <v>15</v>
      </c>
      <c r="H125" s="287"/>
      <c r="I125" s="287">
        <v>30</v>
      </c>
      <c r="J125" s="287">
        <f t="shared" si="82"/>
        <v>75</v>
      </c>
      <c r="K125" s="418">
        <f t="shared" si="83"/>
        <v>3</v>
      </c>
      <c r="L125" s="287" t="s">
        <v>361</v>
      </c>
      <c r="M125" s="418">
        <f t="shared" si="84"/>
        <v>37.5</v>
      </c>
      <c r="N125" s="409" t="s">
        <v>370</v>
      </c>
      <c r="O125" s="413"/>
      <c r="P125" s="413"/>
      <c r="Q125" s="413"/>
      <c r="R125" s="413"/>
      <c r="S125" s="413"/>
      <c r="T125" s="413"/>
      <c r="U125" s="413"/>
      <c r="V125" s="413"/>
      <c r="W125" s="413"/>
      <c r="X125" s="413"/>
      <c r="Y125" s="413"/>
      <c r="Z125" s="413"/>
      <c r="AA125" s="413"/>
      <c r="AB125" s="413"/>
      <c r="AC125" s="413"/>
      <c r="AD125" s="413" t="s">
        <v>371</v>
      </c>
      <c r="AE125" s="413"/>
      <c r="AF125" s="477"/>
      <c r="AG125" s="463" t="s">
        <v>222</v>
      </c>
      <c r="AH125" s="466">
        <v>5</v>
      </c>
      <c r="AI125" s="465">
        <f t="shared" si="85"/>
        <v>150</v>
      </c>
      <c r="AJ125" s="465">
        <f t="shared" si="86"/>
        <v>45</v>
      </c>
      <c r="AK125" s="465">
        <v>15</v>
      </c>
      <c r="AL125" s="465"/>
      <c r="AM125" s="465">
        <v>30</v>
      </c>
      <c r="AN125" s="465">
        <f t="shared" si="87"/>
        <v>105</v>
      </c>
      <c r="AO125" s="466">
        <f t="shared" si="88"/>
        <v>3</v>
      </c>
      <c r="AP125" s="465" t="s">
        <v>361</v>
      </c>
      <c r="AQ125" s="466">
        <f t="shared" si="89"/>
        <v>30</v>
      </c>
      <c r="AR125" s="409" t="s">
        <v>370</v>
      </c>
      <c r="AS125" s="409"/>
      <c r="AT125" s="409"/>
      <c r="AU125" s="409"/>
      <c r="AV125" s="409"/>
    </row>
    <row r="126" spans="1:48" ht="15.75" customHeight="1">
      <c r="A126" s="407" t="s">
        <v>30</v>
      </c>
      <c r="B126" s="407" t="s">
        <v>362</v>
      </c>
      <c r="C126" s="416" t="s">
        <v>169</v>
      </c>
      <c r="D126" s="418">
        <v>3</v>
      </c>
      <c r="E126" s="287">
        <f t="shared" si="80"/>
        <v>90</v>
      </c>
      <c r="F126" s="287">
        <f t="shared" si="81"/>
        <v>30</v>
      </c>
      <c r="G126" s="287">
        <v>15</v>
      </c>
      <c r="H126" s="287"/>
      <c r="I126" s="287">
        <v>15</v>
      </c>
      <c r="J126" s="287">
        <f t="shared" si="82"/>
        <v>60</v>
      </c>
      <c r="K126" s="418">
        <f t="shared" si="83"/>
        <v>2</v>
      </c>
      <c r="L126" s="287" t="s">
        <v>361</v>
      </c>
      <c r="M126" s="418">
        <f t="shared" si="84"/>
        <v>33.333333333333329</v>
      </c>
      <c r="N126" s="409" t="s">
        <v>370</v>
      </c>
      <c r="O126" s="413"/>
      <c r="P126" s="413"/>
      <c r="Q126" s="413"/>
      <c r="R126" s="413"/>
      <c r="S126" s="413"/>
      <c r="T126" s="413"/>
      <c r="U126" s="413"/>
      <c r="V126" s="413"/>
      <c r="W126" s="413"/>
      <c r="X126" s="413"/>
      <c r="Y126" s="413"/>
      <c r="Z126" s="413"/>
      <c r="AA126" s="413"/>
      <c r="AB126" s="413"/>
      <c r="AC126" s="413"/>
      <c r="AD126" s="413" t="s">
        <v>371</v>
      </c>
      <c r="AE126" s="413"/>
      <c r="AF126" s="469">
        <v>6.8</v>
      </c>
      <c r="AG126" s="463" t="s">
        <v>169</v>
      </c>
      <c r="AH126" s="466">
        <v>7</v>
      </c>
      <c r="AI126" s="465">
        <f t="shared" si="85"/>
        <v>210</v>
      </c>
      <c r="AJ126" s="465">
        <f t="shared" si="86"/>
        <v>75</v>
      </c>
      <c r="AK126" s="434">
        <v>45</v>
      </c>
      <c r="AL126" s="434"/>
      <c r="AM126" s="434">
        <v>30</v>
      </c>
      <c r="AN126" s="434">
        <f t="shared" si="87"/>
        <v>135</v>
      </c>
      <c r="AO126" s="430">
        <v>5</v>
      </c>
      <c r="AP126" s="434" t="s">
        <v>367</v>
      </c>
      <c r="AQ126" s="418">
        <f t="shared" si="89"/>
        <v>35.714285714285715</v>
      </c>
      <c r="AR126" s="409" t="s">
        <v>370</v>
      </c>
      <c r="AS126" s="409"/>
      <c r="AT126" s="409"/>
      <c r="AU126" s="409"/>
      <c r="AV126" s="409"/>
    </row>
    <row r="127" spans="1:48" ht="15.75" customHeight="1">
      <c r="A127" s="407" t="s">
        <v>30</v>
      </c>
      <c r="B127" s="407" t="s">
        <v>362</v>
      </c>
      <c r="C127" s="416" t="s">
        <v>429</v>
      </c>
      <c r="D127" s="418">
        <v>5</v>
      </c>
      <c r="E127" s="287">
        <f t="shared" si="80"/>
        <v>150</v>
      </c>
      <c r="F127" s="287">
        <f t="shared" si="81"/>
        <v>60</v>
      </c>
      <c r="G127" s="287">
        <v>30</v>
      </c>
      <c r="H127" s="287"/>
      <c r="I127" s="287">
        <v>30</v>
      </c>
      <c r="J127" s="287">
        <f t="shared" si="82"/>
        <v>90</v>
      </c>
      <c r="K127" s="418">
        <f t="shared" si="83"/>
        <v>4</v>
      </c>
      <c r="L127" s="287" t="s">
        <v>367</v>
      </c>
      <c r="M127" s="418">
        <f t="shared" si="84"/>
        <v>40</v>
      </c>
      <c r="N127" s="409" t="s">
        <v>390</v>
      </c>
      <c r="O127" s="413"/>
      <c r="P127" s="413"/>
      <c r="Q127" s="413"/>
      <c r="R127" s="413"/>
      <c r="S127" s="413"/>
      <c r="T127" s="413"/>
      <c r="U127" s="413"/>
      <c r="V127" s="413"/>
      <c r="W127" s="413"/>
      <c r="X127" s="413"/>
      <c r="Y127" s="413"/>
      <c r="Z127" s="413"/>
      <c r="AA127" s="413"/>
      <c r="AB127" s="413"/>
      <c r="AC127" s="413"/>
      <c r="AD127" s="413" t="s">
        <v>391</v>
      </c>
      <c r="AE127" s="413"/>
      <c r="AF127" s="477">
        <v>8</v>
      </c>
      <c r="AG127" s="416" t="s">
        <v>280</v>
      </c>
      <c r="AH127" s="418">
        <v>5</v>
      </c>
      <c r="AI127" s="287">
        <f t="shared" si="85"/>
        <v>150</v>
      </c>
      <c r="AJ127" s="287">
        <f t="shared" si="86"/>
        <v>60</v>
      </c>
      <c r="AK127" s="287">
        <v>30</v>
      </c>
      <c r="AL127" s="287"/>
      <c r="AM127" s="287">
        <v>30</v>
      </c>
      <c r="AN127" s="287">
        <f t="shared" si="87"/>
        <v>90</v>
      </c>
      <c r="AO127" s="418">
        <f t="shared" ref="AO127:AO130" si="90">AJ127/15</f>
        <v>4</v>
      </c>
      <c r="AP127" s="287" t="s">
        <v>367</v>
      </c>
      <c r="AQ127" s="418">
        <f t="shared" si="89"/>
        <v>40</v>
      </c>
      <c r="AR127" s="409" t="s">
        <v>370</v>
      </c>
      <c r="AS127" s="409">
        <v>12</v>
      </c>
      <c r="AT127" s="409"/>
      <c r="AU127" s="409"/>
      <c r="AV127" s="409"/>
    </row>
    <row r="128" spans="1:48" ht="15.75" customHeight="1">
      <c r="A128" s="407" t="s">
        <v>30</v>
      </c>
      <c r="B128" s="407" t="s">
        <v>395</v>
      </c>
      <c r="C128" s="416" t="s">
        <v>430</v>
      </c>
      <c r="D128" s="418">
        <v>6</v>
      </c>
      <c r="E128" s="287">
        <f t="shared" si="80"/>
        <v>180</v>
      </c>
      <c r="F128" s="287">
        <f t="shared" si="81"/>
        <v>60</v>
      </c>
      <c r="G128" s="287">
        <v>30</v>
      </c>
      <c r="H128" s="287"/>
      <c r="I128" s="287">
        <v>30</v>
      </c>
      <c r="J128" s="287">
        <f t="shared" si="82"/>
        <v>120</v>
      </c>
      <c r="K128" s="418">
        <f t="shared" si="83"/>
        <v>4</v>
      </c>
      <c r="L128" s="287" t="s">
        <v>367</v>
      </c>
      <c r="M128" s="418">
        <f t="shared" si="84"/>
        <v>33.333333333333329</v>
      </c>
      <c r="N128" s="409" t="s">
        <v>370</v>
      </c>
      <c r="O128" s="413"/>
      <c r="P128" s="413"/>
      <c r="Q128" s="413"/>
      <c r="R128" s="413"/>
      <c r="S128" s="413"/>
      <c r="T128" s="413"/>
      <c r="U128" s="413"/>
      <c r="V128" s="413"/>
      <c r="W128" s="413"/>
      <c r="X128" s="413"/>
      <c r="Y128" s="413"/>
      <c r="Z128" s="413"/>
      <c r="AA128" s="413"/>
      <c r="AB128" s="413"/>
      <c r="AC128" s="413"/>
      <c r="AD128" s="413" t="s">
        <v>371</v>
      </c>
      <c r="AE128" s="413"/>
      <c r="AF128" s="469">
        <v>11</v>
      </c>
      <c r="AG128" s="463" t="s">
        <v>430</v>
      </c>
      <c r="AH128" s="466">
        <v>4</v>
      </c>
      <c r="AI128" s="465">
        <f t="shared" si="85"/>
        <v>120</v>
      </c>
      <c r="AJ128" s="465">
        <f t="shared" si="86"/>
        <v>60</v>
      </c>
      <c r="AK128" s="465">
        <v>30</v>
      </c>
      <c r="AL128" s="465"/>
      <c r="AM128" s="465">
        <v>30</v>
      </c>
      <c r="AN128" s="465">
        <f t="shared" si="87"/>
        <v>60</v>
      </c>
      <c r="AO128" s="466">
        <f t="shared" si="90"/>
        <v>4</v>
      </c>
      <c r="AP128" s="465" t="s">
        <v>361</v>
      </c>
      <c r="AQ128" s="466">
        <f t="shared" si="89"/>
        <v>50</v>
      </c>
      <c r="AR128" s="409" t="s">
        <v>370</v>
      </c>
      <c r="AS128" s="409"/>
      <c r="AT128" s="409"/>
      <c r="AU128" s="409"/>
      <c r="AV128" s="409"/>
    </row>
    <row r="129" spans="1:48" ht="28.5" customHeight="1">
      <c r="A129" s="407" t="s">
        <v>30</v>
      </c>
      <c r="B129" s="407" t="s">
        <v>395</v>
      </c>
      <c r="C129" s="416" t="s">
        <v>432</v>
      </c>
      <c r="D129" s="418">
        <v>5</v>
      </c>
      <c r="E129" s="287">
        <f t="shared" si="80"/>
        <v>150</v>
      </c>
      <c r="F129" s="287">
        <f t="shared" si="81"/>
        <v>60</v>
      </c>
      <c r="G129" s="287">
        <v>30</v>
      </c>
      <c r="H129" s="287"/>
      <c r="I129" s="287">
        <v>30</v>
      </c>
      <c r="J129" s="287">
        <f t="shared" si="82"/>
        <v>90</v>
      </c>
      <c r="K129" s="418">
        <f t="shared" si="83"/>
        <v>4</v>
      </c>
      <c r="L129" s="287" t="s">
        <v>367</v>
      </c>
      <c r="M129" s="418">
        <f t="shared" si="84"/>
        <v>40</v>
      </c>
      <c r="N129" s="409" t="s">
        <v>370</v>
      </c>
      <c r="O129" s="413"/>
      <c r="P129" s="413"/>
      <c r="Q129" s="413"/>
      <c r="R129" s="413"/>
      <c r="S129" s="413"/>
      <c r="T129" s="413"/>
      <c r="U129" s="413"/>
      <c r="V129" s="413"/>
      <c r="W129" s="413"/>
      <c r="X129" s="413"/>
      <c r="Y129" s="413"/>
      <c r="Z129" s="413"/>
      <c r="AA129" s="413"/>
      <c r="AB129" s="413"/>
      <c r="AC129" s="413"/>
      <c r="AD129" s="413" t="s">
        <v>371</v>
      </c>
      <c r="AE129" s="413"/>
      <c r="AF129" s="469"/>
      <c r="AG129" s="463" t="s">
        <v>481</v>
      </c>
      <c r="AH129" s="466">
        <v>4</v>
      </c>
      <c r="AI129" s="465">
        <f t="shared" si="85"/>
        <v>120</v>
      </c>
      <c r="AJ129" s="465">
        <f t="shared" si="86"/>
        <v>60</v>
      </c>
      <c r="AK129" s="465">
        <v>30</v>
      </c>
      <c r="AL129" s="465"/>
      <c r="AM129" s="465">
        <v>30</v>
      </c>
      <c r="AN129" s="465">
        <f t="shared" si="87"/>
        <v>60</v>
      </c>
      <c r="AO129" s="466">
        <f t="shared" si="90"/>
        <v>4</v>
      </c>
      <c r="AP129" s="465" t="s">
        <v>361</v>
      </c>
      <c r="AQ129" s="466">
        <f t="shared" si="89"/>
        <v>50</v>
      </c>
      <c r="AR129" s="409" t="s">
        <v>370</v>
      </c>
      <c r="AS129" s="409"/>
      <c r="AT129" s="409"/>
      <c r="AU129" s="409"/>
      <c r="AV129" s="409"/>
    </row>
    <row r="130" spans="1:48" ht="15" customHeight="1">
      <c r="A130" s="407" t="s">
        <v>30</v>
      </c>
      <c r="B130" s="407" t="s">
        <v>362</v>
      </c>
      <c r="C130" s="416" t="s">
        <v>165</v>
      </c>
      <c r="D130" s="418">
        <v>1</v>
      </c>
      <c r="E130" s="287">
        <f t="shared" si="80"/>
        <v>30</v>
      </c>
      <c r="F130" s="287">
        <f t="shared" si="81"/>
        <v>0</v>
      </c>
      <c r="G130" s="287"/>
      <c r="H130" s="287"/>
      <c r="I130" s="287"/>
      <c r="J130" s="287">
        <f t="shared" si="82"/>
        <v>30</v>
      </c>
      <c r="K130" s="418">
        <f t="shared" si="83"/>
        <v>0</v>
      </c>
      <c r="L130" s="287" t="s">
        <v>373</v>
      </c>
      <c r="M130" s="418">
        <f t="shared" si="84"/>
        <v>0</v>
      </c>
      <c r="N130" s="409" t="s">
        <v>370</v>
      </c>
      <c r="O130" s="413"/>
      <c r="P130" s="413"/>
      <c r="Q130" s="413"/>
      <c r="R130" s="413"/>
      <c r="S130" s="413"/>
      <c r="T130" s="413"/>
      <c r="U130" s="413"/>
      <c r="V130" s="413"/>
      <c r="W130" s="413"/>
      <c r="X130" s="413"/>
      <c r="Y130" s="413"/>
      <c r="Z130" s="413"/>
      <c r="AA130" s="413"/>
      <c r="AB130" s="413"/>
      <c r="AC130" s="413"/>
      <c r="AD130" s="413" t="s">
        <v>371</v>
      </c>
      <c r="AE130" s="413"/>
      <c r="AF130" s="469" t="s">
        <v>421</v>
      </c>
      <c r="AG130" s="463" t="s">
        <v>165</v>
      </c>
      <c r="AH130" s="466">
        <v>1</v>
      </c>
      <c r="AI130" s="465">
        <f t="shared" si="85"/>
        <v>30</v>
      </c>
      <c r="AJ130" s="465">
        <f t="shared" si="86"/>
        <v>0</v>
      </c>
      <c r="AK130" s="465"/>
      <c r="AL130" s="465"/>
      <c r="AM130" s="465"/>
      <c r="AN130" s="465">
        <f t="shared" si="87"/>
        <v>30</v>
      </c>
      <c r="AO130" s="466">
        <f t="shared" si="90"/>
        <v>0</v>
      </c>
      <c r="AP130" s="465" t="s">
        <v>373</v>
      </c>
      <c r="AQ130" s="466">
        <f t="shared" si="89"/>
        <v>0</v>
      </c>
      <c r="AR130" s="409" t="s">
        <v>370</v>
      </c>
      <c r="AS130" s="409"/>
      <c r="AT130" s="409"/>
      <c r="AU130" s="409"/>
      <c r="AV130" s="409"/>
    </row>
    <row r="131" spans="1:48" ht="15" customHeight="1">
      <c r="A131" s="407"/>
      <c r="B131" s="407"/>
      <c r="C131" s="423" t="s">
        <v>52</v>
      </c>
      <c r="D131" s="424">
        <f t="shared" ref="D131:M131" si="91">SUM(D124:D130)</f>
        <v>27</v>
      </c>
      <c r="E131" s="425">
        <f t="shared" si="91"/>
        <v>810</v>
      </c>
      <c r="F131" s="425">
        <f t="shared" si="91"/>
        <v>300</v>
      </c>
      <c r="G131" s="425">
        <f t="shared" si="91"/>
        <v>120</v>
      </c>
      <c r="H131" s="425">
        <f t="shared" si="91"/>
        <v>0</v>
      </c>
      <c r="I131" s="425">
        <f t="shared" si="91"/>
        <v>180</v>
      </c>
      <c r="J131" s="425">
        <f t="shared" si="91"/>
        <v>510</v>
      </c>
      <c r="K131" s="425">
        <f t="shared" si="91"/>
        <v>20</v>
      </c>
      <c r="L131" s="425">
        <f t="shared" si="91"/>
        <v>0</v>
      </c>
      <c r="M131" s="425">
        <f t="shared" si="91"/>
        <v>234.16666666666663</v>
      </c>
      <c r="N131" s="409"/>
      <c r="O131" s="413"/>
      <c r="P131" s="413"/>
      <c r="Q131" s="413"/>
      <c r="R131" s="413"/>
      <c r="S131" s="413"/>
      <c r="T131" s="413"/>
      <c r="U131" s="413"/>
      <c r="V131" s="413"/>
      <c r="W131" s="413"/>
      <c r="X131" s="413"/>
      <c r="Y131" s="413"/>
      <c r="Z131" s="413"/>
      <c r="AA131" s="413"/>
      <c r="AB131" s="413"/>
      <c r="AC131" s="413"/>
      <c r="AD131" s="413"/>
      <c r="AE131" s="413"/>
      <c r="AF131" s="414"/>
      <c r="AG131" s="423" t="s">
        <v>52</v>
      </c>
      <c r="AH131" s="424">
        <f t="shared" ref="AH131:AQ131" si="92">SUM(AH124:AH130)</f>
        <v>30</v>
      </c>
      <c r="AI131" s="425">
        <f t="shared" si="92"/>
        <v>900</v>
      </c>
      <c r="AJ131" s="425">
        <f t="shared" si="92"/>
        <v>345</v>
      </c>
      <c r="AK131" s="425">
        <f t="shared" si="92"/>
        <v>150</v>
      </c>
      <c r="AL131" s="425">
        <f t="shared" si="92"/>
        <v>0</v>
      </c>
      <c r="AM131" s="425">
        <f t="shared" si="92"/>
        <v>195</v>
      </c>
      <c r="AN131" s="425">
        <f t="shared" si="92"/>
        <v>555</v>
      </c>
      <c r="AO131" s="425">
        <f t="shared" si="92"/>
        <v>23</v>
      </c>
      <c r="AP131" s="425">
        <f t="shared" si="92"/>
        <v>0</v>
      </c>
      <c r="AQ131" s="425">
        <f t="shared" si="92"/>
        <v>243.21428571428572</v>
      </c>
      <c r="AR131" s="409"/>
      <c r="AS131" s="409"/>
      <c r="AT131" s="409"/>
      <c r="AU131" s="409"/>
      <c r="AV131" s="409"/>
    </row>
    <row r="132" spans="1:48" ht="15" customHeight="1">
      <c r="A132" s="407"/>
      <c r="B132" s="407"/>
      <c r="C132" s="426" t="s">
        <v>377</v>
      </c>
      <c r="D132" s="427">
        <f>30-D131</f>
        <v>3</v>
      </c>
      <c r="E132" s="409"/>
      <c r="F132" s="409"/>
      <c r="G132" s="409"/>
      <c r="H132" s="409"/>
      <c r="I132" s="409"/>
      <c r="J132" s="409"/>
      <c r="K132" s="409"/>
      <c r="L132" s="409"/>
      <c r="M132" s="409"/>
      <c r="N132" s="409"/>
      <c r="O132" s="413"/>
      <c r="P132" s="413"/>
      <c r="Q132" s="413"/>
      <c r="R132" s="413"/>
      <c r="S132" s="413"/>
      <c r="T132" s="413"/>
      <c r="U132" s="413"/>
      <c r="V132" s="413"/>
      <c r="W132" s="413"/>
      <c r="X132" s="413"/>
      <c r="Y132" s="413"/>
      <c r="Z132" s="413"/>
      <c r="AA132" s="413"/>
      <c r="AB132" s="413"/>
      <c r="AC132" s="413"/>
      <c r="AD132" s="413"/>
      <c r="AE132" s="413"/>
      <c r="AF132" s="414"/>
      <c r="AG132" s="413"/>
      <c r="AH132" s="413"/>
      <c r="AI132" s="413"/>
      <c r="AJ132" s="413"/>
      <c r="AK132" s="413"/>
      <c r="AL132" s="413"/>
      <c r="AM132" s="413"/>
      <c r="AN132" s="409"/>
      <c r="AO132" s="409"/>
      <c r="AP132" s="409"/>
      <c r="AQ132" s="409"/>
      <c r="AR132" s="409"/>
      <c r="AS132" s="409"/>
      <c r="AT132" s="409"/>
      <c r="AU132" s="409"/>
      <c r="AV132" s="409"/>
    </row>
    <row r="133" spans="1:48" ht="15.75" customHeight="1">
      <c r="A133" s="407"/>
      <c r="B133" s="407"/>
      <c r="C133" s="415" t="s">
        <v>435</v>
      </c>
      <c r="D133" s="409"/>
      <c r="E133" s="409"/>
      <c r="F133" s="409"/>
      <c r="G133" s="409"/>
      <c r="H133" s="409"/>
      <c r="I133" s="409"/>
      <c r="J133" s="409"/>
      <c r="K133" s="409"/>
      <c r="L133" s="409"/>
      <c r="M133" s="409"/>
      <c r="N133" s="409"/>
      <c r="O133" s="413"/>
      <c r="P133" s="413"/>
      <c r="Q133" s="413"/>
      <c r="R133" s="413"/>
      <c r="S133" s="413"/>
      <c r="T133" s="413"/>
      <c r="U133" s="413"/>
      <c r="V133" s="413"/>
      <c r="W133" s="413"/>
      <c r="X133" s="413"/>
      <c r="Y133" s="413"/>
      <c r="Z133" s="413"/>
      <c r="AA133" s="413"/>
      <c r="AB133" s="413"/>
      <c r="AC133" s="413"/>
      <c r="AD133" s="413"/>
      <c r="AE133" s="413"/>
      <c r="AF133" s="414"/>
      <c r="AG133" s="415" t="s">
        <v>435</v>
      </c>
      <c r="AH133" s="409"/>
      <c r="AI133" s="409"/>
      <c r="AJ133" s="409"/>
      <c r="AK133" s="409"/>
      <c r="AL133" s="409"/>
      <c r="AM133" s="409"/>
      <c r="AN133" s="409"/>
      <c r="AO133" s="409"/>
      <c r="AP133" s="409"/>
      <c r="AQ133" s="409"/>
      <c r="AR133" s="409"/>
      <c r="AS133" s="409"/>
      <c r="AT133" s="409"/>
      <c r="AU133" s="409"/>
      <c r="AV133" s="409"/>
    </row>
    <row r="134" spans="1:48" ht="15.75" customHeight="1">
      <c r="A134" s="407"/>
      <c r="B134" s="407"/>
      <c r="C134" s="966" t="s">
        <v>349</v>
      </c>
      <c r="D134" s="962" t="s">
        <v>350</v>
      </c>
      <c r="E134" s="964" t="s">
        <v>351</v>
      </c>
      <c r="F134" s="834"/>
      <c r="G134" s="834"/>
      <c r="H134" s="834"/>
      <c r="I134" s="834"/>
      <c r="J134" s="835"/>
      <c r="K134" s="962" t="s">
        <v>352</v>
      </c>
      <c r="L134" s="962" t="s">
        <v>353</v>
      </c>
      <c r="M134" s="962" t="s">
        <v>354</v>
      </c>
      <c r="N134" s="409"/>
      <c r="O134" s="413"/>
      <c r="P134" s="413"/>
      <c r="Q134" s="413"/>
      <c r="R134" s="413"/>
      <c r="S134" s="413"/>
      <c r="T134" s="413"/>
      <c r="U134" s="413"/>
      <c r="V134" s="413"/>
      <c r="W134" s="413"/>
      <c r="X134" s="413"/>
      <c r="Y134" s="413"/>
      <c r="Z134" s="413"/>
      <c r="AA134" s="413"/>
      <c r="AB134" s="413"/>
      <c r="AC134" s="413"/>
      <c r="AD134" s="413"/>
      <c r="AE134" s="413"/>
      <c r="AF134" s="414"/>
      <c r="AG134" s="966" t="s">
        <v>349</v>
      </c>
      <c r="AH134" s="962" t="s">
        <v>350</v>
      </c>
      <c r="AI134" s="964" t="s">
        <v>351</v>
      </c>
      <c r="AJ134" s="834"/>
      <c r="AK134" s="834"/>
      <c r="AL134" s="834"/>
      <c r="AM134" s="834"/>
      <c r="AN134" s="835"/>
      <c r="AO134" s="962" t="s">
        <v>352</v>
      </c>
      <c r="AP134" s="962" t="s">
        <v>353</v>
      </c>
      <c r="AQ134" s="962" t="s">
        <v>354</v>
      </c>
      <c r="AR134" s="409"/>
      <c r="AS134" s="409"/>
      <c r="AT134" s="409"/>
      <c r="AU134" s="409"/>
      <c r="AV134" s="409"/>
    </row>
    <row r="135" spans="1:48" ht="15.75" customHeight="1">
      <c r="A135" s="407"/>
      <c r="B135" s="407"/>
      <c r="C135" s="907"/>
      <c r="D135" s="907"/>
      <c r="E135" s="962" t="s">
        <v>63</v>
      </c>
      <c r="F135" s="965" t="s">
        <v>355</v>
      </c>
      <c r="G135" s="834"/>
      <c r="H135" s="834"/>
      <c r="I135" s="835"/>
      <c r="J135" s="962" t="s">
        <v>379</v>
      </c>
      <c r="K135" s="907"/>
      <c r="L135" s="907"/>
      <c r="M135" s="907"/>
      <c r="N135" s="409"/>
      <c r="O135" s="413"/>
      <c r="P135" s="413"/>
      <c r="Q135" s="413"/>
      <c r="R135" s="413"/>
      <c r="S135" s="413"/>
      <c r="T135" s="413"/>
      <c r="U135" s="413"/>
      <c r="V135" s="413"/>
      <c r="W135" s="413"/>
      <c r="X135" s="413"/>
      <c r="Y135" s="413"/>
      <c r="Z135" s="413"/>
      <c r="AA135" s="413"/>
      <c r="AB135" s="413"/>
      <c r="AC135" s="413"/>
      <c r="AD135" s="413"/>
      <c r="AE135" s="413"/>
      <c r="AF135" s="414"/>
      <c r="AG135" s="907"/>
      <c r="AH135" s="907"/>
      <c r="AI135" s="962" t="s">
        <v>63</v>
      </c>
      <c r="AJ135" s="965" t="s">
        <v>355</v>
      </c>
      <c r="AK135" s="834"/>
      <c r="AL135" s="834"/>
      <c r="AM135" s="835"/>
      <c r="AN135" s="962" t="s">
        <v>379</v>
      </c>
      <c r="AO135" s="907"/>
      <c r="AP135" s="907"/>
      <c r="AQ135" s="907"/>
      <c r="AR135" s="409"/>
      <c r="AS135" s="409"/>
      <c r="AT135" s="409"/>
      <c r="AU135" s="409"/>
      <c r="AV135" s="409"/>
    </row>
    <row r="136" spans="1:48" ht="15.75" customHeight="1">
      <c r="A136" s="407"/>
      <c r="B136" s="407"/>
      <c r="C136" s="907"/>
      <c r="D136" s="907"/>
      <c r="E136" s="907"/>
      <c r="F136" s="962" t="s">
        <v>357</v>
      </c>
      <c r="G136" s="964" t="s">
        <v>358</v>
      </c>
      <c r="H136" s="834"/>
      <c r="I136" s="835"/>
      <c r="J136" s="907"/>
      <c r="K136" s="907"/>
      <c r="L136" s="907"/>
      <c r="M136" s="907"/>
      <c r="N136" s="409"/>
      <c r="O136" s="413"/>
      <c r="P136" s="413"/>
      <c r="Q136" s="413"/>
      <c r="R136" s="413"/>
      <c r="S136" s="413"/>
      <c r="T136" s="413"/>
      <c r="U136" s="413"/>
      <c r="V136" s="413"/>
      <c r="W136" s="413"/>
      <c r="X136" s="413"/>
      <c r="Y136" s="413"/>
      <c r="Z136" s="413"/>
      <c r="AA136" s="413"/>
      <c r="AB136" s="413"/>
      <c r="AC136" s="413"/>
      <c r="AD136" s="413"/>
      <c r="AE136" s="413"/>
      <c r="AF136" s="414"/>
      <c r="AG136" s="907"/>
      <c r="AH136" s="907"/>
      <c r="AI136" s="907"/>
      <c r="AJ136" s="962" t="s">
        <v>357</v>
      </c>
      <c r="AK136" s="964" t="s">
        <v>358</v>
      </c>
      <c r="AL136" s="834"/>
      <c r="AM136" s="835"/>
      <c r="AN136" s="907"/>
      <c r="AO136" s="907"/>
      <c r="AP136" s="907"/>
      <c r="AQ136" s="907"/>
      <c r="AR136" s="409"/>
      <c r="AS136" s="409"/>
      <c r="AT136" s="409"/>
      <c r="AU136" s="409"/>
      <c r="AV136" s="409"/>
    </row>
    <row r="137" spans="1:48" ht="15.75" customHeight="1">
      <c r="A137" s="407"/>
      <c r="B137" s="407"/>
      <c r="C137" s="907"/>
      <c r="D137" s="907"/>
      <c r="E137" s="907"/>
      <c r="F137" s="907"/>
      <c r="G137" s="962" t="s">
        <v>68</v>
      </c>
      <c r="H137" s="962" t="s">
        <v>380</v>
      </c>
      <c r="I137" s="962" t="s">
        <v>381</v>
      </c>
      <c r="J137" s="907"/>
      <c r="K137" s="907"/>
      <c r="L137" s="907"/>
      <c r="M137" s="907"/>
      <c r="N137" s="409"/>
      <c r="O137" s="413"/>
      <c r="P137" s="413"/>
      <c r="Q137" s="413"/>
      <c r="R137" s="413"/>
      <c r="S137" s="413"/>
      <c r="T137" s="413"/>
      <c r="U137" s="413"/>
      <c r="V137" s="413"/>
      <c r="W137" s="413"/>
      <c r="X137" s="413"/>
      <c r="Y137" s="413"/>
      <c r="Z137" s="413"/>
      <c r="AA137" s="413"/>
      <c r="AB137" s="413"/>
      <c r="AC137" s="413"/>
      <c r="AD137" s="413"/>
      <c r="AE137" s="413"/>
      <c r="AF137" s="414"/>
      <c r="AG137" s="907"/>
      <c r="AH137" s="907"/>
      <c r="AI137" s="907"/>
      <c r="AJ137" s="907"/>
      <c r="AK137" s="962" t="s">
        <v>68</v>
      </c>
      <c r="AL137" s="962" t="s">
        <v>380</v>
      </c>
      <c r="AM137" s="962" t="s">
        <v>381</v>
      </c>
      <c r="AN137" s="907"/>
      <c r="AO137" s="907"/>
      <c r="AP137" s="907"/>
      <c r="AQ137" s="907"/>
      <c r="AR137" s="409"/>
      <c r="AS137" s="409"/>
      <c r="AT137" s="409"/>
      <c r="AU137" s="409"/>
      <c r="AV137" s="409"/>
    </row>
    <row r="138" spans="1:48" ht="15.75" customHeight="1">
      <c r="A138" s="407"/>
      <c r="B138" s="407"/>
      <c r="C138" s="907"/>
      <c r="D138" s="907"/>
      <c r="E138" s="907"/>
      <c r="F138" s="907"/>
      <c r="G138" s="907"/>
      <c r="H138" s="907"/>
      <c r="I138" s="907"/>
      <c r="J138" s="907"/>
      <c r="K138" s="907"/>
      <c r="L138" s="907"/>
      <c r="M138" s="907"/>
      <c r="N138" s="409"/>
      <c r="O138" s="413"/>
      <c r="P138" s="413"/>
      <c r="Q138" s="413"/>
      <c r="R138" s="413"/>
      <c r="S138" s="413"/>
      <c r="T138" s="413"/>
      <c r="U138" s="413"/>
      <c r="V138" s="413"/>
      <c r="W138" s="413"/>
      <c r="X138" s="413"/>
      <c r="Y138" s="413"/>
      <c r="Z138" s="413"/>
      <c r="AA138" s="413"/>
      <c r="AB138" s="413"/>
      <c r="AC138" s="413"/>
      <c r="AD138" s="413"/>
      <c r="AE138" s="413"/>
      <c r="AF138" s="414"/>
      <c r="AG138" s="907"/>
      <c r="AH138" s="907"/>
      <c r="AI138" s="907"/>
      <c r="AJ138" s="907"/>
      <c r="AK138" s="907"/>
      <c r="AL138" s="907"/>
      <c r="AM138" s="907"/>
      <c r="AN138" s="907"/>
      <c r="AO138" s="907"/>
      <c r="AP138" s="907"/>
      <c r="AQ138" s="907"/>
      <c r="AR138" s="409"/>
      <c r="AS138" s="409"/>
      <c r="AT138" s="409"/>
      <c r="AU138" s="409"/>
      <c r="AV138" s="409"/>
    </row>
    <row r="139" spans="1:48" ht="15.75" customHeight="1">
      <c r="A139" s="407"/>
      <c r="B139" s="407"/>
      <c r="C139" s="907"/>
      <c r="D139" s="907"/>
      <c r="E139" s="907"/>
      <c r="F139" s="907"/>
      <c r="G139" s="907"/>
      <c r="H139" s="907"/>
      <c r="I139" s="907"/>
      <c r="J139" s="907"/>
      <c r="K139" s="907"/>
      <c r="L139" s="907"/>
      <c r="M139" s="907"/>
      <c r="N139" s="409"/>
      <c r="O139" s="413"/>
      <c r="P139" s="413"/>
      <c r="Q139" s="413"/>
      <c r="R139" s="413"/>
      <c r="S139" s="413"/>
      <c r="T139" s="413"/>
      <c r="U139" s="413"/>
      <c r="V139" s="413"/>
      <c r="W139" s="413"/>
      <c r="X139" s="413"/>
      <c r="Y139" s="413"/>
      <c r="Z139" s="413"/>
      <c r="AA139" s="413"/>
      <c r="AB139" s="413"/>
      <c r="AC139" s="413"/>
      <c r="AD139" s="413"/>
      <c r="AE139" s="413"/>
      <c r="AF139" s="414"/>
      <c r="AG139" s="907"/>
      <c r="AH139" s="907"/>
      <c r="AI139" s="907"/>
      <c r="AJ139" s="907"/>
      <c r="AK139" s="907"/>
      <c r="AL139" s="907"/>
      <c r="AM139" s="907"/>
      <c r="AN139" s="907"/>
      <c r="AO139" s="907"/>
      <c r="AP139" s="907"/>
      <c r="AQ139" s="907"/>
      <c r="AR139" s="409"/>
      <c r="AS139" s="409"/>
      <c r="AT139" s="409"/>
      <c r="AU139" s="409"/>
      <c r="AV139" s="409"/>
    </row>
    <row r="140" spans="1:48" ht="3.75" customHeight="1">
      <c r="A140" s="407"/>
      <c r="B140" s="407"/>
      <c r="C140" s="963"/>
      <c r="D140" s="963"/>
      <c r="E140" s="963"/>
      <c r="F140" s="963"/>
      <c r="G140" s="963"/>
      <c r="H140" s="963"/>
      <c r="I140" s="963"/>
      <c r="J140" s="963"/>
      <c r="K140" s="963"/>
      <c r="L140" s="963"/>
      <c r="M140" s="963"/>
      <c r="N140" s="409"/>
      <c r="O140" s="413"/>
      <c r="P140" s="413"/>
      <c r="Q140" s="413"/>
      <c r="R140" s="413"/>
      <c r="S140" s="413"/>
      <c r="T140" s="413"/>
      <c r="U140" s="413"/>
      <c r="V140" s="413"/>
      <c r="W140" s="413"/>
      <c r="X140" s="413"/>
      <c r="Y140" s="413"/>
      <c r="Z140" s="413"/>
      <c r="AA140" s="413"/>
      <c r="AB140" s="413"/>
      <c r="AC140" s="413"/>
      <c r="AD140" s="413"/>
      <c r="AE140" s="413"/>
      <c r="AF140" s="414"/>
      <c r="AG140" s="963"/>
      <c r="AH140" s="963"/>
      <c r="AI140" s="963"/>
      <c r="AJ140" s="963"/>
      <c r="AK140" s="963"/>
      <c r="AL140" s="963"/>
      <c r="AM140" s="963"/>
      <c r="AN140" s="963"/>
      <c r="AO140" s="963"/>
      <c r="AP140" s="963"/>
      <c r="AQ140" s="963"/>
      <c r="AR140" s="409"/>
      <c r="AS140" s="409"/>
      <c r="AT140" s="409"/>
      <c r="AU140" s="409"/>
      <c r="AV140" s="409"/>
    </row>
    <row r="141" spans="1:48" ht="15.75" customHeight="1">
      <c r="A141" s="407" t="s">
        <v>30</v>
      </c>
      <c r="B141" s="407" t="s">
        <v>362</v>
      </c>
      <c r="C141" s="423" t="s">
        <v>180</v>
      </c>
      <c r="D141" s="417">
        <v>6</v>
      </c>
      <c r="E141" s="287">
        <f t="shared" ref="E141:E147" si="93">D141*30</f>
        <v>180</v>
      </c>
      <c r="F141" s="287">
        <f t="shared" ref="F141:F147" si="94">G141+H141+I141</f>
        <v>0</v>
      </c>
      <c r="G141" s="287"/>
      <c r="H141" s="287"/>
      <c r="I141" s="287"/>
      <c r="J141" s="287">
        <f t="shared" ref="J141:J147" si="95">E141-F141</f>
        <v>180</v>
      </c>
      <c r="K141" s="418">
        <f t="shared" ref="K141:K147" si="96">F141/13</f>
        <v>0</v>
      </c>
      <c r="L141" s="287" t="s">
        <v>373</v>
      </c>
      <c r="M141" s="418">
        <f t="shared" ref="M141:M147" si="97">F141/E141*100</f>
        <v>0</v>
      </c>
      <c r="N141" s="409" t="s">
        <v>370</v>
      </c>
      <c r="O141" s="413"/>
      <c r="P141" s="413"/>
      <c r="Q141" s="413"/>
      <c r="R141" s="413"/>
      <c r="S141" s="413"/>
      <c r="T141" s="413"/>
      <c r="U141" s="413"/>
      <c r="V141" s="413"/>
      <c r="W141" s="413"/>
      <c r="X141" s="413"/>
      <c r="Y141" s="413"/>
      <c r="Z141" s="413"/>
      <c r="AA141" s="413"/>
      <c r="AB141" s="413"/>
      <c r="AC141" s="413"/>
      <c r="AD141" s="413" t="s">
        <v>371</v>
      </c>
      <c r="AE141" s="413"/>
      <c r="AF141" s="469">
        <v>17</v>
      </c>
      <c r="AG141" s="486" t="s">
        <v>180</v>
      </c>
      <c r="AH141" s="464">
        <v>6</v>
      </c>
      <c r="AI141" s="465">
        <f t="shared" ref="AI141:AI147" si="98">AH141*30</f>
        <v>180</v>
      </c>
      <c r="AJ141" s="465">
        <f t="shared" ref="AJ141:AJ147" si="99">AK141+AL141+AM141</f>
        <v>0</v>
      </c>
      <c r="AK141" s="465"/>
      <c r="AL141" s="465"/>
      <c r="AM141" s="465"/>
      <c r="AN141" s="465">
        <f t="shared" ref="AN141:AN147" si="100">AI141-AJ141</f>
        <v>180</v>
      </c>
      <c r="AO141" s="466">
        <f t="shared" ref="AO141:AO147" si="101">AJ141/13</f>
        <v>0</v>
      </c>
      <c r="AP141" s="465" t="s">
        <v>373</v>
      </c>
      <c r="AQ141" s="466">
        <f t="shared" ref="AQ141:AQ142" si="102">AJ141/AI141*100</f>
        <v>0</v>
      </c>
      <c r="AR141" s="409" t="s">
        <v>370</v>
      </c>
      <c r="AS141" s="409"/>
      <c r="AT141" s="409"/>
      <c r="AU141" s="409"/>
      <c r="AV141" s="409"/>
    </row>
    <row r="142" spans="1:48" ht="15.75" customHeight="1">
      <c r="A142" s="407" t="s">
        <v>30</v>
      </c>
      <c r="B142" s="407" t="s">
        <v>362</v>
      </c>
      <c r="C142" s="416" t="s">
        <v>185</v>
      </c>
      <c r="D142" s="418">
        <v>3</v>
      </c>
      <c r="E142" s="287">
        <f t="shared" si="93"/>
        <v>90</v>
      </c>
      <c r="F142" s="287">
        <f t="shared" si="94"/>
        <v>0</v>
      </c>
      <c r="G142" s="287"/>
      <c r="H142" s="287"/>
      <c r="I142" s="287"/>
      <c r="J142" s="287">
        <f t="shared" si="95"/>
        <v>90</v>
      </c>
      <c r="K142" s="418">
        <f t="shared" si="96"/>
        <v>0</v>
      </c>
      <c r="L142" s="287"/>
      <c r="M142" s="418">
        <f t="shared" si="97"/>
        <v>0</v>
      </c>
      <c r="N142" s="409" t="s">
        <v>370</v>
      </c>
      <c r="O142" s="413"/>
      <c r="P142" s="413"/>
      <c r="Q142" s="413"/>
      <c r="R142" s="413"/>
      <c r="S142" s="413"/>
      <c r="T142" s="413"/>
      <c r="U142" s="413"/>
      <c r="V142" s="413"/>
      <c r="W142" s="413"/>
      <c r="X142" s="413"/>
      <c r="Y142" s="413"/>
      <c r="Z142" s="413"/>
      <c r="AA142" s="413"/>
      <c r="AB142" s="413"/>
      <c r="AC142" s="413"/>
      <c r="AD142" s="413"/>
      <c r="AE142" s="413"/>
      <c r="AF142" s="469" t="s">
        <v>421</v>
      </c>
      <c r="AG142" s="478" t="s">
        <v>482</v>
      </c>
      <c r="AH142" s="466">
        <v>6</v>
      </c>
      <c r="AI142" s="465">
        <f t="shared" si="98"/>
        <v>180</v>
      </c>
      <c r="AJ142" s="465">
        <f t="shared" si="99"/>
        <v>0</v>
      </c>
      <c r="AK142" s="465"/>
      <c r="AL142" s="465"/>
      <c r="AM142" s="465"/>
      <c r="AN142" s="465">
        <f t="shared" si="100"/>
        <v>180</v>
      </c>
      <c r="AO142" s="466">
        <f t="shared" si="101"/>
        <v>0</v>
      </c>
      <c r="AP142" s="465"/>
      <c r="AQ142" s="466">
        <f t="shared" si="102"/>
        <v>0</v>
      </c>
      <c r="AR142" s="409" t="s">
        <v>370</v>
      </c>
      <c r="AS142" s="409"/>
      <c r="AT142" s="409"/>
      <c r="AU142" s="409"/>
      <c r="AV142" s="409"/>
    </row>
    <row r="143" spans="1:48" ht="15.75" customHeight="1">
      <c r="A143" s="407" t="s">
        <v>30</v>
      </c>
      <c r="B143" s="407" t="s">
        <v>362</v>
      </c>
      <c r="C143" s="416" t="s">
        <v>436</v>
      </c>
      <c r="D143" s="418">
        <v>3</v>
      </c>
      <c r="E143" s="287">
        <f t="shared" si="93"/>
        <v>90</v>
      </c>
      <c r="F143" s="287">
        <f t="shared" si="94"/>
        <v>0</v>
      </c>
      <c r="G143" s="287"/>
      <c r="H143" s="287"/>
      <c r="I143" s="287"/>
      <c r="J143" s="287">
        <f t="shared" si="95"/>
        <v>90</v>
      </c>
      <c r="K143" s="418">
        <f t="shared" si="96"/>
        <v>0</v>
      </c>
      <c r="L143" s="287"/>
      <c r="M143" s="418">
        <f t="shared" si="97"/>
        <v>0</v>
      </c>
      <c r="N143" s="409" t="s">
        <v>370</v>
      </c>
      <c r="O143" s="413"/>
      <c r="P143" s="413"/>
      <c r="Q143" s="413"/>
      <c r="R143" s="413"/>
      <c r="S143" s="413"/>
      <c r="T143" s="413"/>
      <c r="U143" s="413"/>
      <c r="V143" s="413"/>
      <c r="W143" s="413"/>
      <c r="X143" s="413"/>
      <c r="Y143" s="413"/>
      <c r="Z143" s="413"/>
      <c r="AA143" s="413"/>
      <c r="AB143" s="413"/>
      <c r="AC143" s="413"/>
      <c r="AD143" s="413"/>
      <c r="AE143" s="413"/>
      <c r="AF143" s="477"/>
      <c r="AG143" s="416" t="s">
        <v>436</v>
      </c>
      <c r="AH143" s="418"/>
      <c r="AI143" s="287">
        <f t="shared" si="98"/>
        <v>0</v>
      </c>
      <c r="AJ143" s="287">
        <f t="shared" si="99"/>
        <v>0</v>
      </c>
      <c r="AK143" s="287"/>
      <c r="AL143" s="287"/>
      <c r="AM143" s="287"/>
      <c r="AN143" s="287">
        <f t="shared" si="100"/>
        <v>0</v>
      </c>
      <c r="AO143" s="418">
        <f t="shared" si="101"/>
        <v>0</v>
      </c>
      <c r="AP143" s="287"/>
      <c r="AQ143" s="418"/>
      <c r="AR143" s="409" t="s">
        <v>370</v>
      </c>
      <c r="AS143" s="409"/>
      <c r="AT143" s="409"/>
      <c r="AU143" s="409"/>
      <c r="AV143" s="409"/>
    </row>
    <row r="144" spans="1:48" ht="15.75" customHeight="1">
      <c r="A144" s="407" t="s">
        <v>361</v>
      </c>
      <c r="B144" s="407" t="s">
        <v>395</v>
      </c>
      <c r="C144" s="416" t="s">
        <v>437</v>
      </c>
      <c r="D144" s="418">
        <v>3</v>
      </c>
      <c r="E144" s="287">
        <f t="shared" si="93"/>
        <v>90</v>
      </c>
      <c r="F144" s="287">
        <f t="shared" si="94"/>
        <v>39</v>
      </c>
      <c r="G144" s="287"/>
      <c r="H144" s="287"/>
      <c r="I144" s="287">
        <v>39</v>
      </c>
      <c r="J144" s="287">
        <f t="shared" si="95"/>
        <v>51</v>
      </c>
      <c r="K144" s="418">
        <f t="shared" si="96"/>
        <v>3</v>
      </c>
      <c r="L144" s="287" t="s">
        <v>373</v>
      </c>
      <c r="M144" s="418">
        <f t="shared" si="97"/>
        <v>43.333333333333336</v>
      </c>
      <c r="N144" s="409" t="s">
        <v>363</v>
      </c>
      <c r="O144" s="413"/>
      <c r="P144" s="413"/>
      <c r="Q144" s="413"/>
      <c r="R144" s="413"/>
      <c r="S144" s="413"/>
      <c r="T144" s="413"/>
      <c r="U144" s="413"/>
      <c r="V144" s="413"/>
      <c r="W144" s="413"/>
      <c r="X144" s="413"/>
      <c r="Y144" s="413"/>
      <c r="Z144" s="413"/>
      <c r="AA144" s="413"/>
      <c r="AB144" s="413"/>
      <c r="AC144" s="413"/>
      <c r="AD144" s="413" t="s">
        <v>364</v>
      </c>
      <c r="AE144" s="413"/>
      <c r="AF144" s="469">
        <v>13</v>
      </c>
      <c r="AG144" s="478" t="s">
        <v>438</v>
      </c>
      <c r="AH144" s="466">
        <v>4</v>
      </c>
      <c r="AI144" s="465">
        <f t="shared" si="98"/>
        <v>120</v>
      </c>
      <c r="AJ144" s="465">
        <f t="shared" si="99"/>
        <v>39</v>
      </c>
      <c r="AK144" s="465"/>
      <c r="AL144" s="465"/>
      <c r="AM144" s="465">
        <v>39</v>
      </c>
      <c r="AN144" s="465">
        <f t="shared" si="100"/>
        <v>81</v>
      </c>
      <c r="AO144" s="466">
        <f t="shared" si="101"/>
        <v>3</v>
      </c>
      <c r="AP144" s="465" t="s">
        <v>373</v>
      </c>
      <c r="AQ144" s="466">
        <f t="shared" ref="AQ144:AQ147" si="103">AJ144/AI144*100</f>
        <v>32.5</v>
      </c>
      <c r="AR144" s="409" t="s">
        <v>363</v>
      </c>
      <c r="AS144" s="409"/>
      <c r="AT144" s="409"/>
      <c r="AU144" s="409"/>
      <c r="AV144" s="409"/>
    </row>
    <row r="145" spans="1:48" ht="15.75" customHeight="1">
      <c r="A145" s="407" t="s">
        <v>30</v>
      </c>
      <c r="B145" s="407" t="s">
        <v>362</v>
      </c>
      <c r="C145" s="416" t="s">
        <v>439</v>
      </c>
      <c r="D145" s="418">
        <v>4</v>
      </c>
      <c r="E145" s="287">
        <f t="shared" si="93"/>
        <v>120</v>
      </c>
      <c r="F145" s="287">
        <f t="shared" si="94"/>
        <v>52</v>
      </c>
      <c r="G145" s="287">
        <v>26</v>
      </c>
      <c r="H145" s="287"/>
      <c r="I145" s="287">
        <v>26</v>
      </c>
      <c r="J145" s="287">
        <f t="shared" si="95"/>
        <v>68</v>
      </c>
      <c r="K145" s="418">
        <f t="shared" si="96"/>
        <v>4</v>
      </c>
      <c r="L145" s="287" t="s">
        <v>367</v>
      </c>
      <c r="M145" s="418">
        <f t="shared" si="97"/>
        <v>43.333333333333336</v>
      </c>
      <c r="N145" s="409" t="s">
        <v>370</v>
      </c>
      <c r="O145" s="413"/>
      <c r="P145" s="413"/>
      <c r="Q145" s="413"/>
      <c r="R145" s="413"/>
      <c r="S145" s="413"/>
      <c r="T145" s="413"/>
      <c r="U145" s="413"/>
      <c r="V145" s="413"/>
      <c r="W145" s="413"/>
      <c r="X145" s="413"/>
      <c r="Y145" s="413"/>
      <c r="Z145" s="413"/>
      <c r="AA145" s="413"/>
      <c r="AB145" s="413"/>
      <c r="AC145" s="413"/>
      <c r="AD145" s="413" t="s">
        <v>371</v>
      </c>
      <c r="AE145" s="413"/>
      <c r="AF145" s="469">
        <v>4.5999999999999996</v>
      </c>
      <c r="AG145" s="463" t="s">
        <v>439</v>
      </c>
      <c r="AH145" s="466">
        <v>6</v>
      </c>
      <c r="AI145" s="465">
        <f t="shared" si="98"/>
        <v>180</v>
      </c>
      <c r="AJ145" s="465">
        <f t="shared" si="99"/>
        <v>52</v>
      </c>
      <c r="AK145" s="465">
        <v>26</v>
      </c>
      <c r="AL145" s="465"/>
      <c r="AM145" s="465">
        <v>26</v>
      </c>
      <c r="AN145" s="465">
        <f t="shared" si="100"/>
        <v>128</v>
      </c>
      <c r="AO145" s="466">
        <f t="shared" si="101"/>
        <v>4</v>
      </c>
      <c r="AP145" s="465" t="s">
        <v>367</v>
      </c>
      <c r="AQ145" s="466">
        <f t="shared" si="103"/>
        <v>28.888888888888886</v>
      </c>
      <c r="AR145" s="409" t="s">
        <v>370</v>
      </c>
      <c r="AS145" s="409"/>
      <c r="AT145" s="409"/>
      <c r="AU145" s="409"/>
      <c r="AV145" s="409"/>
    </row>
    <row r="146" spans="1:48" ht="26.25" customHeight="1">
      <c r="A146" s="407" t="s">
        <v>30</v>
      </c>
      <c r="B146" s="407" t="s">
        <v>395</v>
      </c>
      <c r="C146" s="416" t="s">
        <v>440</v>
      </c>
      <c r="D146" s="418">
        <v>5</v>
      </c>
      <c r="E146" s="287">
        <f t="shared" si="93"/>
        <v>150</v>
      </c>
      <c r="F146" s="287">
        <f t="shared" si="94"/>
        <v>52</v>
      </c>
      <c r="G146" s="287">
        <v>26</v>
      </c>
      <c r="H146" s="287"/>
      <c r="I146" s="287">
        <v>26</v>
      </c>
      <c r="J146" s="287">
        <f t="shared" si="95"/>
        <v>98</v>
      </c>
      <c r="K146" s="418">
        <f t="shared" si="96"/>
        <v>4</v>
      </c>
      <c r="L146" s="287" t="s">
        <v>367</v>
      </c>
      <c r="M146" s="418">
        <f t="shared" si="97"/>
        <v>34.666666666666671</v>
      </c>
      <c r="N146" s="409" t="s">
        <v>370</v>
      </c>
      <c r="O146" s="413"/>
      <c r="P146" s="413"/>
      <c r="Q146" s="413"/>
      <c r="R146" s="413"/>
      <c r="S146" s="413"/>
      <c r="T146" s="413"/>
      <c r="U146" s="413"/>
      <c r="V146" s="413"/>
      <c r="W146" s="413"/>
      <c r="X146" s="413"/>
      <c r="Y146" s="413"/>
      <c r="Z146" s="413"/>
      <c r="AA146" s="413"/>
      <c r="AB146" s="413"/>
      <c r="AC146" s="413"/>
      <c r="AD146" s="413" t="s">
        <v>371</v>
      </c>
      <c r="AE146" s="413"/>
      <c r="AF146" s="469"/>
      <c r="AG146" s="463" t="s">
        <v>483</v>
      </c>
      <c r="AH146" s="466">
        <v>4</v>
      </c>
      <c r="AI146" s="465">
        <f t="shared" si="98"/>
        <v>120</v>
      </c>
      <c r="AJ146" s="465">
        <f t="shared" si="99"/>
        <v>52</v>
      </c>
      <c r="AK146" s="465">
        <v>26</v>
      </c>
      <c r="AL146" s="465"/>
      <c r="AM146" s="465">
        <v>26</v>
      </c>
      <c r="AN146" s="465">
        <f t="shared" si="100"/>
        <v>68</v>
      </c>
      <c r="AO146" s="466">
        <f t="shared" si="101"/>
        <v>4</v>
      </c>
      <c r="AP146" s="465" t="s">
        <v>361</v>
      </c>
      <c r="AQ146" s="466">
        <f t="shared" si="103"/>
        <v>43.333333333333336</v>
      </c>
      <c r="AR146" s="409" t="s">
        <v>370</v>
      </c>
      <c r="AS146" s="409">
        <v>12</v>
      </c>
      <c r="AT146" s="409"/>
      <c r="AU146" s="409"/>
      <c r="AV146" s="409"/>
    </row>
    <row r="147" spans="1:48" ht="17.25" customHeight="1">
      <c r="A147" s="407" t="s">
        <v>30</v>
      </c>
      <c r="B147" s="407" t="s">
        <v>395</v>
      </c>
      <c r="C147" s="416" t="s">
        <v>442</v>
      </c>
      <c r="D147" s="418">
        <v>5</v>
      </c>
      <c r="E147" s="287">
        <f t="shared" si="93"/>
        <v>150</v>
      </c>
      <c r="F147" s="287">
        <f t="shared" si="94"/>
        <v>52</v>
      </c>
      <c r="G147" s="287">
        <v>26</v>
      </c>
      <c r="H147" s="287"/>
      <c r="I147" s="287">
        <v>26</v>
      </c>
      <c r="J147" s="287">
        <f t="shared" si="95"/>
        <v>98</v>
      </c>
      <c r="K147" s="418">
        <f t="shared" si="96"/>
        <v>4</v>
      </c>
      <c r="L147" s="287" t="s">
        <v>367</v>
      </c>
      <c r="M147" s="418">
        <f t="shared" si="97"/>
        <v>34.666666666666671</v>
      </c>
      <c r="N147" s="409" t="s">
        <v>370</v>
      </c>
      <c r="O147" s="413"/>
      <c r="P147" s="413"/>
      <c r="Q147" s="413"/>
      <c r="R147" s="413"/>
      <c r="S147" s="413"/>
      <c r="T147" s="413"/>
      <c r="U147" s="413"/>
      <c r="V147" s="413"/>
      <c r="W147" s="413"/>
      <c r="X147" s="413"/>
      <c r="Y147" s="413"/>
      <c r="Z147" s="413"/>
      <c r="AA147" s="413"/>
      <c r="AB147" s="413"/>
      <c r="AC147" s="413"/>
      <c r="AD147" s="413" t="s">
        <v>371</v>
      </c>
      <c r="AE147" s="413"/>
      <c r="AF147" s="469"/>
      <c r="AG147" s="463" t="s">
        <v>484</v>
      </c>
      <c r="AH147" s="466">
        <v>4</v>
      </c>
      <c r="AI147" s="465">
        <f t="shared" si="98"/>
        <v>120</v>
      </c>
      <c r="AJ147" s="465">
        <f t="shared" si="99"/>
        <v>52</v>
      </c>
      <c r="AK147" s="465">
        <v>26</v>
      </c>
      <c r="AL147" s="465"/>
      <c r="AM147" s="465">
        <v>26</v>
      </c>
      <c r="AN147" s="465">
        <f t="shared" si="100"/>
        <v>68</v>
      </c>
      <c r="AO147" s="466">
        <f t="shared" si="101"/>
        <v>4</v>
      </c>
      <c r="AP147" s="465" t="s">
        <v>361</v>
      </c>
      <c r="AQ147" s="466">
        <f t="shared" si="103"/>
        <v>43.333333333333336</v>
      </c>
      <c r="AR147" s="409" t="s">
        <v>370</v>
      </c>
      <c r="AS147" s="409"/>
      <c r="AT147" s="409"/>
      <c r="AU147" s="409"/>
      <c r="AV147" s="409"/>
    </row>
    <row r="148" spans="1:48" ht="15.75" customHeight="1">
      <c r="A148" s="407"/>
      <c r="B148" s="407"/>
      <c r="C148" s="423" t="s">
        <v>52</v>
      </c>
      <c r="D148" s="424">
        <f t="shared" ref="D148:M148" si="104">SUM(D141:D147)</f>
        <v>29</v>
      </c>
      <c r="E148" s="425">
        <f t="shared" si="104"/>
        <v>870</v>
      </c>
      <c r="F148" s="425">
        <f t="shared" si="104"/>
        <v>195</v>
      </c>
      <c r="G148" s="425">
        <f t="shared" si="104"/>
        <v>78</v>
      </c>
      <c r="H148" s="425">
        <f t="shared" si="104"/>
        <v>0</v>
      </c>
      <c r="I148" s="425">
        <f t="shared" si="104"/>
        <v>117</v>
      </c>
      <c r="J148" s="425">
        <f t="shared" si="104"/>
        <v>675</v>
      </c>
      <c r="K148" s="425">
        <f t="shared" si="104"/>
        <v>15</v>
      </c>
      <c r="L148" s="425">
        <f t="shared" si="104"/>
        <v>0</v>
      </c>
      <c r="M148" s="425">
        <f t="shared" si="104"/>
        <v>156</v>
      </c>
      <c r="N148" s="409"/>
      <c r="O148" s="413"/>
      <c r="P148" s="413"/>
      <c r="Q148" s="413"/>
      <c r="R148" s="413"/>
      <c r="S148" s="413"/>
      <c r="T148" s="413"/>
      <c r="U148" s="413"/>
      <c r="V148" s="413"/>
      <c r="W148" s="413"/>
      <c r="X148" s="413"/>
      <c r="Y148" s="413"/>
      <c r="Z148" s="413"/>
      <c r="AA148" s="413"/>
      <c r="AB148" s="413"/>
      <c r="AC148" s="413"/>
      <c r="AD148" s="413"/>
      <c r="AE148" s="413"/>
      <c r="AF148" s="414"/>
      <c r="AG148" s="423" t="s">
        <v>52</v>
      </c>
      <c r="AH148" s="424">
        <f t="shared" ref="AH148:AQ148" si="105">SUM(AH141:AH147)</f>
        <v>30</v>
      </c>
      <c r="AI148" s="425">
        <f t="shared" si="105"/>
        <v>900</v>
      </c>
      <c r="AJ148" s="425">
        <f t="shared" si="105"/>
        <v>195</v>
      </c>
      <c r="AK148" s="425">
        <f t="shared" si="105"/>
        <v>78</v>
      </c>
      <c r="AL148" s="425">
        <f t="shared" si="105"/>
        <v>0</v>
      </c>
      <c r="AM148" s="425">
        <f t="shared" si="105"/>
        <v>117</v>
      </c>
      <c r="AN148" s="425">
        <f t="shared" si="105"/>
        <v>705</v>
      </c>
      <c r="AO148" s="425">
        <f t="shared" si="105"/>
        <v>15</v>
      </c>
      <c r="AP148" s="425">
        <f t="shared" si="105"/>
        <v>0</v>
      </c>
      <c r="AQ148" s="425">
        <f t="shared" si="105"/>
        <v>148.05555555555557</v>
      </c>
      <c r="AR148" s="409"/>
      <c r="AS148" s="409"/>
      <c r="AT148" s="409"/>
      <c r="AU148" s="409"/>
      <c r="AV148" s="409"/>
    </row>
    <row r="149" spans="1:48" ht="15.75" customHeight="1">
      <c r="A149" s="407"/>
      <c r="B149" s="407"/>
      <c r="C149" s="426" t="s">
        <v>377</v>
      </c>
      <c r="D149" s="429">
        <f>30-D148</f>
        <v>1</v>
      </c>
      <c r="E149" s="409"/>
      <c r="F149" s="409"/>
      <c r="G149" s="409"/>
      <c r="H149" s="409"/>
      <c r="I149" s="409"/>
      <c r="J149" s="409"/>
      <c r="K149" s="409"/>
      <c r="L149" s="409"/>
      <c r="M149" s="409"/>
      <c r="N149" s="409"/>
      <c r="O149" s="413"/>
      <c r="P149" s="413"/>
      <c r="Q149" s="413"/>
      <c r="R149" s="413"/>
      <c r="S149" s="413"/>
      <c r="T149" s="413"/>
      <c r="U149" s="413"/>
      <c r="V149" s="413"/>
      <c r="W149" s="413"/>
      <c r="X149" s="413"/>
      <c r="Y149" s="413"/>
      <c r="Z149" s="413"/>
      <c r="AA149" s="413"/>
      <c r="AB149" s="413"/>
      <c r="AC149" s="413"/>
      <c r="AD149" s="413"/>
      <c r="AE149" s="413"/>
      <c r="AF149" s="414"/>
      <c r="AG149" s="413"/>
      <c r="AH149" s="413"/>
      <c r="AI149" s="413"/>
      <c r="AJ149" s="413"/>
      <c r="AK149" s="413"/>
      <c r="AL149" s="413"/>
      <c r="AM149" s="413"/>
      <c r="AN149" s="409"/>
      <c r="AO149" s="409"/>
      <c r="AP149" s="409"/>
      <c r="AQ149" s="409"/>
      <c r="AR149" s="409"/>
      <c r="AS149" s="409"/>
      <c r="AT149" s="409"/>
      <c r="AU149" s="409"/>
      <c r="AV149" s="409"/>
    </row>
    <row r="150" spans="1:48" ht="15.75" customHeight="1">
      <c r="A150" s="407"/>
      <c r="B150" s="407"/>
      <c r="C150" s="415"/>
      <c r="D150" s="409"/>
      <c r="E150" s="409"/>
      <c r="F150" s="409"/>
      <c r="G150" s="409"/>
      <c r="H150" s="409"/>
      <c r="I150" s="409"/>
      <c r="J150" s="409"/>
      <c r="K150" s="409"/>
      <c r="L150" s="409"/>
      <c r="M150" s="409"/>
      <c r="N150" s="409"/>
      <c r="O150" s="413"/>
      <c r="P150" s="413"/>
      <c r="Q150" s="413"/>
      <c r="R150" s="413"/>
      <c r="S150" s="413"/>
      <c r="T150" s="413"/>
      <c r="U150" s="413"/>
      <c r="V150" s="413"/>
      <c r="W150" s="413"/>
      <c r="X150" s="413"/>
      <c r="Y150" s="413"/>
      <c r="Z150" s="413"/>
      <c r="AA150" s="413"/>
      <c r="AB150" s="413"/>
      <c r="AC150" s="413"/>
      <c r="AD150" s="413"/>
      <c r="AE150" s="413"/>
      <c r="AF150" s="414"/>
      <c r="AG150" s="413"/>
      <c r="AH150" s="413"/>
      <c r="AI150" s="413"/>
      <c r="AJ150" s="413"/>
      <c r="AK150" s="413"/>
      <c r="AL150" s="413"/>
      <c r="AM150" s="413"/>
      <c r="AN150" s="409"/>
      <c r="AO150" s="409"/>
      <c r="AP150" s="409"/>
      <c r="AQ150" s="409"/>
      <c r="AR150" s="409"/>
      <c r="AS150" s="409"/>
      <c r="AT150" s="409"/>
      <c r="AU150" s="409"/>
      <c r="AV150" s="409"/>
    </row>
    <row r="151" spans="1:48" ht="15.75" customHeight="1">
      <c r="A151" s="407"/>
      <c r="B151" s="407"/>
      <c r="C151" s="415" t="s">
        <v>52</v>
      </c>
      <c r="D151" s="445">
        <f t="shared" ref="D151:E151" si="106">D152+D153</f>
        <v>230</v>
      </c>
      <c r="E151" s="445">
        <f t="shared" si="106"/>
        <v>6900</v>
      </c>
      <c r="F151" s="446">
        <f>E151/$E$151*100</f>
        <v>100</v>
      </c>
      <c r="G151" s="447"/>
      <c r="H151" s="448"/>
      <c r="I151" s="448"/>
      <c r="J151" s="448"/>
      <c r="K151" s="448"/>
      <c r="L151" s="409" t="s">
        <v>363</v>
      </c>
      <c r="M151" s="409">
        <f t="shared" ref="M151:M155" ca="1" si="107">SUMIF($N$4:$N$148,L151,$D$4:$D$147)</f>
        <v>69.5</v>
      </c>
      <c r="N151" s="409"/>
      <c r="O151" s="449">
        <f t="shared" ref="O151:O155" ca="1" si="108">M151/$M$156</f>
        <v>0.30217391304347824</v>
      </c>
      <c r="P151" s="413"/>
      <c r="Q151" s="413"/>
      <c r="R151" s="413"/>
      <c r="S151" s="413"/>
      <c r="T151" s="413"/>
      <c r="U151" s="413"/>
      <c r="V151" s="413"/>
      <c r="W151" s="413"/>
      <c r="X151" s="413"/>
      <c r="Y151" s="413"/>
      <c r="Z151" s="413"/>
      <c r="AA151" s="413"/>
      <c r="AB151" s="413"/>
      <c r="AC151" s="413"/>
      <c r="AD151" s="413"/>
      <c r="AE151" s="413"/>
      <c r="AF151" s="414"/>
      <c r="AG151" s="450"/>
      <c r="AH151" s="413"/>
      <c r="AI151" s="413"/>
      <c r="AJ151" s="413"/>
      <c r="AK151" s="413"/>
      <c r="AL151" s="413"/>
      <c r="AM151" s="413"/>
      <c r="AN151" s="409"/>
      <c r="AO151" s="409"/>
      <c r="AP151" s="409"/>
      <c r="AQ151" s="409"/>
      <c r="AR151" s="409"/>
      <c r="AS151" s="409"/>
      <c r="AT151" s="409"/>
      <c r="AU151" s="409"/>
      <c r="AV151" s="409"/>
    </row>
    <row r="152" spans="1:48" ht="15.75" customHeight="1">
      <c r="A152" s="407"/>
      <c r="B152" s="407" t="s">
        <v>362</v>
      </c>
      <c r="C152" s="415" t="s">
        <v>443</v>
      </c>
      <c r="D152" s="446">
        <f t="shared" ref="D152:D153" si="109">SUMIF(B$11:B$147,B152,D$11:D$147)</f>
        <v>170.5</v>
      </c>
      <c r="E152" s="407">
        <f t="shared" ref="E152:E153" si="110">D152*30</f>
        <v>5115</v>
      </c>
      <c r="F152" s="446">
        <f t="shared" ref="F152:F153" si="111">E152/E$151*100</f>
        <v>74.130434782608702</v>
      </c>
      <c r="G152" s="407"/>
      <c r="H152" s="409"/>
      <c r="I152" s="451"/>
      <c r="J152" s="451"/>
      <c r="K152" s="451"/>
      <c r="L152" s="409" t="s">
        <v>370</v>
      </c>
      <c r="M152" s="409">
        <f t="shared" ca="1" si="107"/>
        <v>120</v>
      </c>
      <c r="N152" s="409"/>
      <c r="O152" s="449">
        <f t="shared" ca="1" si="108"/>
        <v>0.52173913043478259</v>
      </c>
      <c r="P152" s="413"/>
      <c r="Q152" s="413"/>
      <c r="R152" s="413"/>
      <c r="S152" s="413"/>
      <c r="T152" s="413"/>
      <c r="U152" s="413"/>
      <c r="V152" s="413"/>
      <c r="W152" s="413"/>
      <c r="X152" s="413"/>
      <c r="Y152" s="413"/>
      <c r="Z152" s="413"/>
      <c r="AA152" s="413"/>
      <c r="AB152" s="413"/>
      <c r="AC152" s="413"/>
      <c r="AD152" s="413"/>
      <c r="AE152" s="413"/>
      <c r="AF152" s="414"/>
      <c r="AG152" s="413"/>
      <c r="AH152" s="413"/>
      <c r="AI152" s="413"/>
      <c r="AJ152" s="413"/>
      <c r="AK152" s="413"/>
      <c r="AL152" s="413"/>
      <c r="AM152" s="413"/>
      <c r="AN152" s="409"/>
      <c r="AO152" s="409"/>
      <c r="AP152" s="409"/>
      <c r="AQ152" s="409"/>
      <c r="AR152" s="409"/>
      <c r="AS152" s="409">
        <f>SUM(AS28:AS151)</f>
        <v>60</v>
      </c>
      <c r="AT152" s="409"/>
      <c r="AU152" s="409"/>
      <c r="AV152" s="409"/>
    </row>
    <row r="153" spans="1:48" ht="15.75" customHeight="1">
      <c r="A153" s="407"/>
      <c r="B153" s="407" t="s">
        <v>395</v>
      </c>
      <c r="C153" s="415" t="s">
        <v>249</v>
      </c>
      <c r="D153" s="446">
        <f t="shared" si="109"/>
        <v>59.5</v>
      </c>
      <c r="E153" s="407">
        <f t="shared" si="110"/>
        <v>1785</v>
      </c>
      <c r="F153" s="452">
        <f t="shared" si="111"/>
        <v>25.869565217391305</v>
      </c>
      <c r="G153" s="407"/>
      <c r="H153" s="409"/>
      <c r="I153" s="409"/>
      <c r="J153" s="409"/>
      <c r="K153" s="451"/>
      <c r="L153" s="409" t="s">
        <v>392</v>
      </c>
      <c r="M153" s="409">
        <f t="shared" ca="1" si="107"/>
        <v>16.5</v>
      </c>
      <c r="N153" s="409"/>
      <c r="O153" s="449">
        <f t="shared" ca="1" si="108"/>
        <v>7.1739130434782611E-2</v>
      </c>
      <c r="P153" s="413"/>
      <c r="Q153" s="413"/>
      <c r="R153" s="413"/>
      <c r="S153" s="413"/>
      <c r="T153" s="413"/>
      <c r="U153" s="413"/>
      <c r="V153" s="413"/>
      <c r="W153" s="413"/>
      <c r="X153" s="413"/>
      <c r="Y153" s="413"/>
      <c r="Z153" s="413"/>
      <c r="AA153" s="413"/>
      <c r="AB153" s="413"/>
      <c r="AC153" s="413"/>
      <c r="AD153" s="413"/>
      <c r="AE153" s="413"/>
      <c r="AF153" s="414"/>
      <c r="AG153" s="413"/>
      <c r="AH153" s="413"/>
      <c r="AI153" s="413"/>
      <c r="AJ153" s="413"/>
      <c r="AK153" s="413"/>
      <c r="AL153" s="413"/>
      <c r="AM153" s="413"/>
      <c r="AN153" s="451"/>
      <c r="AO153" s="451"/>
      <c r="AP153" s="409"/>
      <c r="AQ153" s="409"/>
      <c r="AR153" s="409"/>
      <c r="AS153" s="409"/>
      <c r="AT153" s="409"/>
      <c r="AU153" s="409"/>
      <c r="AV153" s="409"/>
    </row>
    <row r="154" spans="1:48" ht="15.75" customHeight="1">
      <c r="A154" s="407"/>
      <c r="B154" s="407"/>
      <c r="C154" s="415"/>
      <c r="D154" s="407"/>
      <c r="E154" s="407"/>
      <c r="F154" s="407"/>
      <c r="G154" s="407"/>
      <c r="H154" s="409"/>
      <c r="I154" s="409"/>
      <c r="J154" s="409"/>
      <c r="K154" s="409"/>
      <c r="L154" s="409" t="s">
        <v>400</v>
      </c>
      <c r="M154" s="409">
        <f t="shared" ca="1" si="107"/>
        <v>9</v>
      </c>
      <c r="N154" s="409"/>
      <c r="O154" s="449">
        <f t="shared" ca="1" si="108"/>
        <v>3.9130434782608699E-2</v>
      </c>
      <c r="P154" s="413"/>
      <c r="Q154" s="413"/>
      <c r="R154" s="413"/>
      <c r="S154" s="413"/>
      <c r="T154" s="413"/>
      <c r="U154" s="413"/>
      <c r="V154" s="413"/>
      <c r="W154" s="413"/>
      <c r="X154" s="413"/>
      <c r="Y154" s="413"/>
      <c r="Z154" s="413"/>
      <c r="AA154" s="413"/>
      <c r="AB154" s="413"/>
      <c r="AC154" s="413"/>
      <c r="AD154" s="413"/>
      <c r="AE154" s="413"/>
      <c r="AF154" s="414"/>
      <c r="AG154" s="413"/>
      <c r="AH154" s="413"/>
      <c r="AI154" s="413"/>
      <c r="AJ154" s="413"/>
      <c r="AK154" s="413"/>
      <c r="AL154" s="413"/>
      <c r="AM154" s="413"/>
      <c r="AN154" s="409"/>
      <c r="AO154" s="409"/>
      <c r="AP154" s="409"/>
      <c r="AQ154" s="409"/>
      <c r="AR154" s="409"/>
      <c r="AS154" s="409"/>
      <c r="AT154" s="409"/>
      <c r="AU154" s="409"/>
      <c r="AV154" s="409"/>
    </row>
    <row r="155" spans="1:48" ht="15.75" customHeight="1">
      <c r="A155" s="407"/>
      <c r="B155" s="407"/>
      <c r="C155" s="415" t="s">
        <v>444</v>
      </c>
      <c r="D155" s="453">
        <f t="shared" ref="D155:E155" si="112">D156+D157</f>
        <v>92.5</v>
      </c>
      <c r="E155" s="453">
        <f t="shared" si="112"/>
        <v>2775</v>
      </c>
      <c r="F155" s="446">
        <f>E155/$E$155*100</f>
        <v>100</v>
      </c>
      <c r="G155" s="407"/>
      <c r="H155" s="409"/>
      <c r="I155" s="409"/>
      <c r="J155" s="409"/>
      <c r="K155" s="409"/>
      <c r="L155" s="409" t="s">
        <v>390</v>
      </c>
      <c r="M155" s="409">
        <f t="shared" ca="1" si="107"/>
        <v>15</v>
      </c>
      <c r="N155" s="409"/>
      <c r="O155" s="449">
        <f t="shared" ca="1" si="108"/>
        <v>6.5217391304347824E-2</v>
      </c>
      <c r="P155" s="413"/>
      <c r="Q155" s="413"/>
      <c r="R155" s="413"/>
      <c r="S155" s="413"/>
      <c r="T155" s="413"/>
      <c r="U155" s="413"/>
      <c r="V155" s="413"/>
      <c r="W155" s="413"/>
      <c r="X155" s="413"/>
      <c r="Y155" s="413"/>
      <c r="Z155" s="413"/>
      <c r="AA155" s="413"/>
      <c r="AB155" s="413"/>
      <c r="AC155" s="413"/>
      <c r="AD155" s="413"/>
      <c r="AE155" s="413"/>
      <c r="AF155" s="414"/>
      <c r="AG155" s="413"/>
      <c r="AH155" s="413"/>
      <c r="AI155" s="413"/>
      <c r="AJ155" s="413"/>
      <c r="AK155" s="413"/>
      <c r="AL155" s="413"/>
      <c r="AM155" s="413"/>
      <c r="AN155" s="409"/>
      <c r="AO155" s="409"/>
      <c r="AP155" s="409"/>
      <c r="AQ155" s="409"/>
      <c r="AR155" s="409"/>
      <c r="AS155" s="409"/>
      <c r="AT155" s="409"/>
      <c r="AU155" s="409"/>
      <c r="AV155" s="409"/>
    </row>
    <row r="156" spans="1:48" ht="15.75" customHeight="1">
      <c r="A156" s="407" t="s">
        <v>361</v>
      </c>
      <c r="B156" s="407" t="s">
        <v>362</v>
      </c>
      <c r="C156" s="415" t="s">
        <v>443</v>
      </c>
      <c r="D156" s="407">
        <f t="shared" ref="D156:D157" si="113">SUMIFS(D$11:D$147,A$11:A$147,A156,B$11:B$147,B156)</f>
        <v>73</v>
      </c>
      <c r="E156" s="407">
        <f t="shared" ref="E156:E157" si="114">D156*30</f>
        <v>2190</v>
      </c>
      <c r="F156" s="446">
        <f t="shared" ref="F156:F157" si="115">E156/E$155*100</f>
        <v>78.918918918918919</v>
      </c>
      <c r="G156" s="407"/>
      <c r="H156" s="409"/>
      <c r="I156" s="409"/>
      <c r="J156" s="409"/>
      <c r="K156" s="409"/>
      <c r="L156" s="409"/>
      <c r="M156" s="409">
        <f ca="1">SUM(M151:M155)</f>
        <v>230</v>
      </c>
      <c r="N156" s="409"/>
      <c r="O156" s="449">
        <f ca="1">SUM(O151:O155)</f>
        <v>1</v>
      </c>
      <c r="P156" s="413"/>
      <c r="Q156" s="413"/>
      <c r="R156" s="413"/>
      <c r="S156" s="413"/>
      <c r="T156" s="413"/>
      <c r="U156" s="413"/>
      <c r="V156" s="413"/>
      <c r="W156" s="413"/>
      <c r="X156" s="413"/>
      <c r="Y156" s="413"/>
      <c r="Z156" s="413"/>
      <c r="AA156" s="413"/>
      <c r="AB156" s="413"/>
      <c r="AC156" s="413"/>
      <c r="AD156" s="413"/>
      <c r="AE156" s="413"/>
      <c r="AF156" s="414"/>
      <c r="AG156" s="413"/>
      <c r="AH156" s="413"/>
      <c r="AI156" s="413"/>
      <c r="AJ156" s="413"/>
      <c r="AK156" s="413"/>
      <c r="AL156" s="413"/>
      <c r="AM156" s="413"/>
      <c r="AN156" s="409"/>
      <c r="AO156" s="409"/>
      <c r="AP156" s="409"/>
      <c r="AQ156" s="409"/>
      <c r="AR156" s="409"/>
      <c r="AS156" s="409"/>
      <c r="AT156" s="409"/>
      <c r="AU156" s="409"/>
      <c r="AV156" s="409"/>
    </row>
    <row r="157" spans="1:48" ht="15.75" customHeight="1">
      <c r="A157" s="407" t="s">
        <v>361</v>
      </c>
      <c r="B157" s="407" t="s">
        <v>395</v>
      </c>
      <c r="C157" s="415" t="s">
        <v>249</v>
      </c>
      <c r="D157" s="407">
        <f t="shared" si="113"/>
        <v>19.5</v>
      </c>
      <c r="E157" s="407">
        <f t="shared" si="114"/>
        <v>585</v>
      </c>
      <c r="F157" s="446">
        <f t="shared" si="115"/>
        <v>21.081081081081081</v>
      </c>
      <c r="G157" s="407"/>
      <c r="H157" s="409"/>
      <c r="I157" s="409"/>
      <c r="J157" s="409"/>
      <c r="K157" s="409"/>
      <c r="L157" s="409"/>
      <c r="M157" s="409"/>
      <c r="N157" s="409"/>
      <c r="O157" s="413"/>
      <c r="P157" s="413"/>
      <c r="Q157" s="413"/>
      <c r="R157" s="413"/>
      <c r="S157" s="413"/>
      <c r="T157" s="413"/>
      <c r="U157" s="413"/>
      <c r="V157" s="413"/>
      <c r="W157" s="413"/>
      <c r="X157" s="413"/>
      <c r="Y157" s="413"/>
      <c r="Z157" s="413"/>
      <c r="AA157" s="413"/>
      <c r="AB157" s="413"/>
      <c r="AC157" s="413"/>
      <c r="AD157" s="413"/>
      <c r="AE157" s="413"/>
      <c r="AF157" s="414"/>
      <c r="AG157" s="413"/>
      <c r="AH157" s="413"/>
      <c r="AI157" s="413"/>
      <c r="AJ157" s="413"/>
      <c r="AK157" s="413"/>
      <c r="AL157" s="413"/>
      <c r="AM157" s="413"/>
      <c r="AN157" s="409"/>
      <c r="AO157" s="409"/>
      <c r="AP157" s="409"/>
      <c r="AQ157" s="409"/>
      <c r="AR157" s="409"/>
      <c r="AS157" s="409"/>
      <c r="AT157" s="409"/>
      <c r="AU157" s="409"/>
      <c r="AV157" s="409"/>
    </row>
    <row r="158" spans="1:48" ht="15.75" customHeight="1">
      <c r="A158" s="407"/>
      <c r="B158" s="407"/>
      <c r="C158" s="415" t="s">
        <v>445</v>
      </c>
      <c r="D158" s="453">
        <f t="shared" ref="D158:E158" si="116">D159+D160</f>
        <v>137.5</v>
      </c>
      <c r="E158" s="453">
        <f t="shared" si="116"/>
        <v>4125</v>
      </c>
      <c r="F158" s="453">
        <f>E158/$E$158*100</f>
        <v>100</v>
      </c>
      <c r="G158" s="409"/>
      <c r="H158" s="409"/>
      <c r="I158" s="409"/>
      <c r="J158" s="409"/>
      <c r="K158" s="409"/>
      <c r="L158" s="409"/>
      <c r="M158" s="409"/>
      <c r="N158" s="409"/>
      <c r="O158" s="413"/>
      <c r="P158" s="413"/>
      <c r="Q158" s="413"/>
      <c r="R158" s="413"/>
      <c r="S158" s="413"/>
      <c r="T158" s="413"/>
      <c r="U158" s="413"/>
      <c r="V158" s="413"/>
      <c r="W158" s="413"/>
      <c r="X158" s="413"/>
      <c r="Y158" s="413"/>
      <c r="Z158" s="413"/>
      <c r="AA158" s="413"/>
      <c r="AB158" s="413"/>
      <c r="AC158" s="413"/>
      <c r="AD158" s="413"/>
      <c r="AE158" s="413"/>
      <c r="AF158" s="414"/>
      <c r="AG158" s="413"/>
      <c r="AH158" s="413"/>
      <c r="AI158" s="413"/>
      <c r="AJ158" s="413"/>
      <c r="AK158" s="413"/>
      <c r="AL158" s="413"/>
      <c r="AM158" s="413"/>
      <c r="AN158" s="409"/>
      <c r="AO158" s="409"/>
      <c r="AP158" s="409"/>
      <c r="AQ158" s="409"/>
      <c r="AR158" s="409"/>
      <c r="AS158" s="409"/>
      <c r="AT158" s="409"/>
      <c r="AU158" s="409"/>
      <c r="AV158" s="409"/>
    </row>
    <row r="159" spans="1:48" ht="15.75" customHeight="1">
      <c r="A159" s="407" t="s">
        <v>30</v>
      </c>
      <c r="B159" s="407" t="s">
        <v>362</v>
      </c>
      <c r="C159" s="415" t="s">
        <v>443</v>
      </c>
      <c r="D159" s="407">
        <f t="shared" ref="D159:D160" si="117">SUMIFS(D$11:D$147,A$11:A$147,A159,B$11:B$147,B159)</f>
        <v>97.5</v>
      </c>
      <c r="E159" s="407">
        <f t="shared" ref="E159:E160" si="118">D159*30</f>
        <v>2925</v>
      </c>
      <c r="F159" s="409">
        <f t="shared" ref="F159:F160" si="119">E159/E$158*100</f>
        <v>70.909090909090907</v>
      </c>
      <c r="G159" s="409"/>
      <c r="H159" s="409"/>
      <c r="I159" s="409"/>
      <c r="J159" s="409"/>
      <c r="K159" s="409"/>
      <c r="L159" s="409"/>
      <c r="M159" s="409"/>
      <c r="N159" s="409"/>
      <c r="O159" s="413"/>
      <c r="P159" s="413"/>
      <c r="Q159" s="413"/>
      <c r="R159" s="413"/>
      <c r="S159" s="413"/>
      <c r="T159" s="413"/>
      <c r="U159" s="413"/>
      <c r="V159" s="413"/>
      <c r="W159" s="413"/>
      <c r="X159" s="413"/>
      <c r="Y159" s="413"/>
      <c r="Z159" s="413"/>
      <c r="AA159" s="413"/>
      <c r="AB159" s="413"/>
      <c r="AC159" s="413"/>
      <c r="AD159" s="27"/>
      <c r="AE159" s="27" t="s">
        <v>446</v>
      </c>
      <c r="AF159" s="454" t="s">
        <v>447</v>
      </c>
      <c r="AG159" s="27" t="s">
        <v>448</v>
      </c>
      <c r="AH159" s="27" t="s">
        <v>449</v>
      </c>
      <c r="AI159" s="413"/>
      <c r="AJ159" s="413"/>
      <c r="AK159" s="413"/>
      <c r="AL159" s="413"/>
      <c r="AM159" s="413"/>
      <c r="AN159" s="409"/>
      <c r="AO159" s="409"/>
      <c r="AP159" s="409"/>
      <c r="AQ159" s="409"/>
      <c r="AR159" s="409"/>
      <c r="AS159" s="409"/>
      <c r="AT159" s="409"/>
      <c r="AU159" s="409"/>
      <c r="AV159" s="409"/>
    </row>
    <row r="160" spans="1:48" ht="15.75" customHeight="1">
      <c r="A160" s="407" t="s">
        <v>30</v>
      </c>
      <c r="B160" s="407" t="s">
        <v>395</v>
      </c>
      <c r="C160" s="415" t="s">
        <v>249</v>
      </c>
      <c r="D160" s="407">
        <f t="shared" si="117"/>
        <v>40</v>
      </c>
      <c r="E160" s="407">
        <f t="shared" si="118"/>
        <v>1200</v>
      </c>
      <c r="F160" s="451">
        <f t="shared" si="119"/>
        <v>29.09090909090909</v>
      </c>
      <c r="G160" s="409"/>
      <c r="H160" s="409"/>
      <c r="I160" s="409"/>
      <c r="J160" s="409"/>
      <c r="K160" s="409"/>
      <c r="L160" s="409"/>
      <c r="M160" s="409"/>
      <c r="N160" s="409"/>
      <c r="O160" s="413"/>
      <c r="P160" s="413"/>
      <c r="Q160" s="413"/>
      <c r="R160" s="413"/>
      <c r="S160" s="413"/>
      <c r="T160" s="413"/>
      <c r="U160" s="413"/>
      <c r="V160" s="413"/>
      <c r="W160" s="413"/>
      <c r="X160" s="413"/>
      <c r="Y160" s="413"/>
      <c r="Z160" s="413"/>
      <c r="AA160" s="413"/>
      <c r="AB160" s="413"/>
      <c r="AC160" s="413"/>
      <c r="AD160" s="455" t="s">
        <v>450</v>
      </c>
      <c r="AE160" s="456">
        <f t="shared" ref="AE160:AE184" si="120">SUMIF(AD$11:AD$35,AD160,D$11:D$35)</f>
        <v>0</v>
      </c>
      <c r="AF160" s="457">
        <f t="shared" ref="AF160:AF184" si="121">SUMIF(AD$49:AD$73,AD160,D$49:D$73)</f>
        <v>0</v>
      </c>
      <c r="AG160" s="409">
        <f t="shared" ref="AG160:AG184" si="122">SUMIF(AD$87:AD$113,AD160,D$87:D$113)</f>
        <v>0</v>
      </c>
      <c r="AH160" s="409">
        <f t="shared" ref="AH160:AH176" si="123">SUMIF(AD$124:AD$150,AD160,D$124:D$150)</f>
        <v>0</v>
      </c>
      <c r="AI160" s="413"/>
      <c r="AJ160" s="413"/>
      <c r="AK160" s="413"/>
      <c r="AL160" s="413"/>
      <c r="AM160" s="413"/>
      <c r="AN160" s="409"/>
      <c r="AO160" s="409"/>
      <c r="AP160" s="409"/>
      <c r="AQ160" s="409"/>
      <c r="AR160" s="409"/>
      <c r="AS160" s="409"/>
      <c r="AT160" s="409"/>
      <c r="AU160" s="409"/>
      <c r="AV160" s="409"/>
    </row>
    <row r="161" spans="1:48" ht="15.75" customHeight="1">
      <c r="A161" s="407"/>
      <c r="B161" s="407"/>
      <c r="C161" s="415"/>
      <c r="D161" s="409"/>
      <c r="E161" s="409"/>
      <c r="F161" s="409"/>
      <c r="G161" s="409"/>
      <c r="H161" s="409"/>
      <c r="I161" s="409"/>
      <c r="J161" s="409"/>
      <c r="K161" s="409"/>
      <c r="L161" s="409"/>
      <c r="M161" s="409"/>
      <c r="N161" s="409"/>
      <c r="O161" s="413"/>
      <c r="P161" s="413"/>
      <c r="Q161" s="413"/>
      <c r="R161" s="413"/>
      <c r="S161" s="413"/>
      <c r="T161" s="413"/>
      <c r="U161" s="413"/>
      <c r="V161" s="413"/>
      <c r="W161" s="413"/>
      <c r="X161" s="413"/>
      <c r="Y161" s="413"/>
      <c r="Z161" s="413"/>
      <c r="AA161" s="413"/>
      <c r="AB161" s="413"/>
      <c r="AC161" s="413"/>
      <c r="AD161" s="455" t="s">
        <v>451</v>
      </c>
      <c r="AE161" s="456">
        <f t="shared" si="120"/>
        <v>0</v>
      </c>
      <c r="AF161" s="457">
        <f t="shared" si="121"/>
        <v>0</v>
      </c>
      <c r="AG161" s="409">
        <f t="shared" si="122"/>
        <v>0</v>
      </c>
      <c r="AH161" s="409">
        <f t="shared" si="123"/>
        <v>0</v>
      </c>
      <c r="AI161" s="413"/>
      <c r="AJ161" s="413"/>
      <c r="AK161" s="413"/>
      <c r="AL161" s="413"/>
      <c r="AM161" s="413"/>
      <c r="AN161" s="413"/>
      <c r="AO161" s="413"/>
      <c r="AP161" s="409"/>
      <c r="AQ161" s="409"/>
      <c r="AR161" s="409"/>
      <c r="AS161" s="409"/>
      <c r="AT161" s="409"/>
      <c r="AU161" s="409"/>
      <c r="AV161" s="409"/>
    </row>
    <row r="162" spans="1:48" ht="15.75" customHeight="1">
      <c r="A162" s="407"/>
      <c r="B162" s="407"/>
      <c r="C162" s="415"/>
      <c r="D162" s="409"/>
      <c r="E162" s="409"/>
      <c r="F162" s="409"/>
      <c r="G162" s="409"/>
      <c r="H162" s="409"/>
      <c r="I162" s="409"/>
      <c r="J162" s="409"/>
      <c r="K162" s="409"/>
      <c r="L162" s="409"/>
      <c r="M162" s="409"/>
      <c r="N162" s="409"/>
      <c r="O162" s="413"/>
      <c r="P162" s="413"/>
      <c r="Q162" s="413"/>
      <c r="R162" s="413"/>
      <c r="S162" s="413"/>
      <c r="T162" s="413"/>
      <c r="U162" s="413"/>
      <c r="V162" s="413"/>
      <c r="W162" s="413"/>
      <c r="X162" s="413"/>
      <c r="Y162" s="413"/>
      <c r="Z162" s="413"/>
      <c r="AA162" s="413"/>
      <c r="AB162" s="413"/>
      <c r="AC162" s="413"/>
      <c r="AD162" s="455" t="s">
        <v>452</v>
      </c>
      <c r="AE162" s="456">
        <f t="shared" si="120"/>
        <v>0</v>
      </c>
      <c r="AF162" s="457">
        <f t="shared" si="121"/>
        <v>0</v>
      </c>
      <c r="AG162" s="409">
        <f t="shared" si="122"/>
        <v>0</v>
      </c>
      <c r="AH162" s="409">
        <f t="shared" si="123"/>
        <v>0</v>
      </c>
      <c r="AI162" s="413"/>
      <c r="AJ162" s="413"/>
      <c r="AK162" s="413"/>
      <c r="AL162" s="413"/>
      <c r="AM162" s="413"/>
      <c r="AN162" s="413"/>
      <c r="AO162" s="413"/>
      <c r="AP162" s="409"/>
      <c r="AQ162" s="409"/>
      <c r="AR162" s="409"/>
      <c r="AS162" s="409"/>
      <c r="AT162" s="409"/>
      <c r="AU162" s="409"/>
      <c r="AV162" s="409"/>
    </row>
    <row r="163" spans="1:48" ht="15.75" customHeight="1">
      <c r="A163" s="407"/>
      <c r="B163" s="407"/>
      <c r="C163" s="415"/>
      <c r="D163" s="409"/>
      <c r="E163" s="409"/>
      <c r="F163" s="409"/>
      <c r="G163" s="409"/>
      <c r="H163" s="409"/>
      <c r="I163" s="409"/>
      <c r="J163" s="409"/>
      <c r="K163" s="409"/>
      <c r="L163" s="409"/>
      <c r="M163" s="409"/>
      <c r="N163" s="409"/>
      <c r="O163" s="413"/>
      <c r="P163" s="413"/>
      <c r="Q163" s="413"/>
      <c r="R163" s="413"/>
      <c r="S163" s="413"/>
      <c r="T163" s="413"/>
      <c r="U163" s="413"/>
      <c r="V163" s="413"/>
      <c r="W163" s="413"/>
      <c r="X163" s="413"/>
      <c r="Y163" s="413"/>
      <c r="Z163" s="413"/>
      <c r="AA163" s="413"/>
      <c r="AB163" s="413"/>
      <c r="AC163" s="413"/>
      <c r="AD163" s="455" t="s">
        <v>453</v>
      </c>
      <c r="AE163" s="456">
        <f t="shared" si="120"/>
        <v>0</v>
      </c>
      <c r="AF163" s="457">
        <f t="shared" si="121"/>
        <v>0</v>
      </c>
      <c r="AG163" s="409">
        <f t="shared" si="122"/>
        <v>0</v>
      </c>
      <c r="AH163" s="409">
        <f t="shared" si="123"/>
        <v>0</v>
      </c>
      <c r="AI163" s="413"/>
      <c r="AJ163" s="413"/>
      <c r="AK163" s="413"/>
      <c r="AL163" s="413"/>
      <c r="AM163" s="413"/>
      <c r="AN163" s="413"/>
      <c r="AO163" s="413"/>
      <c r="AP163" s="409"/>
      <c r="AQ163" s="409"/>
      <c r="AR163" s="409"/>
      <c r="AS163" s="409"/>
      <c r="AT163" s="409"/>
      <c r="AU163" s="409"/>
      <c r="AV163" s="409"/>
    </row>
    <row r="164" spans="1:48" ht="15.75" customHeight="1">
      <c r="A164" s="407"/>
      <c r="B164" s="407"/>
      <c r="C164" s="415"/>
      <c r="D164" s="409"/>
      <c r="E164" s="409"/>
      <c r="F164" s="409"/>
      <c r="G164" s="409"/>
      <c r="H164" s="409"/>
      <c r="I164" s="409"/>
      <c r="J164" s="409"/>
      <c r="K164" s="409"/>
      <c r="L164" s="409"/>
      <c r="M164" s="409"/>
      <c r="N164" s="409"/>
      <c r="O164" s="413"/>
      <c r="P164" s="413"/>
      <c r="Q164" s="413"/>
      <c r="R164" s="413"/>
      <c r="S164" s="413"/>
      <c r="T164" s="413"/>
      <c r="U164" s="413"/>
      <c r="V164" s="413"/>
      <c r="W164" s="413"/>
      <c r="X164" s="413"/>
      <c r="Y164" s="413"/>
      <c r="Z164" s="413"/>
      <c r="AA164" s="413"/>
      <c r="AB164" s="413"/>
      <c r="AC164" s="413"/>
      <c r="AD164" s="455" t="s">
        <v>454</v>
      </c>
      <c r="AE164" s="456">
        <f t="shared" si="120"/>
        <v>0</v>
      </c>
      <c r="AF164" s="457">
        <f t="shared" si="121"/>
        <v>0</v>
      </c>
      <c r="AG164" s="409">
        <f t="shared" si="122"/>
        <v>0</v>
      </c>
      <c r="AH164" s="409">
        <f t="shared" si="123"/>
        <v>0</v>
      </c>
      <c r="AI164" s="413"/>
      <c r="AJ164" s="413"/>
      <c r="AK164" s="413"/>
      <c r="AL164" s="413"/>
      <c r="AM164" s="413"/>
      <c r="AN164" s="413"/>
      <c r="AO164" s="413"/>
      <c r="AP164" s="409"/>
      <c r="AQ164" s="409"/>
      <c r="AR164" s="409"/>
      <c r="AS164" s="409"/>
      <c r="AT164" s="409"/>
      <c r="AU164" s="409"/>
      <c r="AV164" s="409"/>
    </row>
    <row r="165" spans="1:48" ht="15.75" customHeight="1">
      <c r="A165" s="407"/>
      <c r="B165" s="407"/>
      <c r="C165" s="415"/>
      <c r="D165" s="409"/>
      <c r="E165" s="409"/>
      <c r="F165" s="409"/>
      <c r="G165" s="409"/>
      <c r="H165" s="409"/>
      <c r="I165" s="409"/>
      <c r="J165" s="409"/>
      <c r="K165" s="409"/>
      <c r="L165" s="409"/>
      <c r="M165" s="409"/>
      <c r="N165" s="409"/>
      <c r="O165" s="413"/>
      <c r="P165" s="413"/>
      <c r="Q165" s="413"/>
      <c r="R165" s="413"/>
      <c r="S165" s="413"/>
      <c r="T165" s="413"/>
      <c r="U165" s="413"/>
      <c r="V165" s="413"/>
      <c r="W165" s="413"/>
      <c r="X165" s="413"/>
      <c r="Y165" s="413"/>
      <c r="Z165" s="413"/>
      <c r="AA165" s="413"/>
      <c r="AB165" s="413"/>
      <c r="AC165" s="413"/>
      <c r="AD165" s="455" t="s">
        <v>374</v>
      </c>
      <c r="AE165" s="456">
        <f t="shared" si="120"/>
        <v>5</v>
      </c>
      <c r="AF165" s="457">
        <f t="shared" si="121"/>
        <v>0</v>
      </c>
      <c r="AG165" s="409">
        <f t="shared" si="122"/>
        <v>0</v>
      </c>
      <c r="AH165" s="409">
        <f t="shared" si="123"/>
        <v>0</v>
      </c>
      <c r="AI165" s="413"/>
      <c r="AJ165" s="413"/>
      <c r="AK165" s="413"/>
      <c r="AL165" s="413"/>
      <c r="AM165" s="413"/>
      <c r="AN165" s="413"/>
      <c r="AO165" s="413"/>
      <c r="AP165" s="409"/>
      <c r="AQ165" s="409"/>
      <c r="AR165" s="409"/>
      <c r="AS165" s="409"/>
      <c r="AT165" s="409"/>
      <c r="AU165" s="409"/>
      <c r="AV165" s="409"/>
    </row>
    <row r="166" spans="1:48" ht="15.75" customHeight="1">
      <c r="A166" s="407"/>
      <c r="B166" s="407"/>
      <c r="C166" s="415"/>
      <c r="D166" s="409"/>
      <c r="E166" s="409"/>
      <c r="F166" s="409"/>
      <c r="G166" s="409"/>
      <c r="H166" s="409"/>
      <c r="I166" s="409"/>
      <c r="J166" s="409"/>
      <c r="K166" s="409"/>
      <c r="L166" s="409"/>
      <c r="M166" s="409"/>
      <c r="N166" s="409"/>
      <c r="O166" s="413"/>
      <c r="P166" s="413"/>
      <c r="Q166" s="413"/>
      <c r="R166" s="413"/>
      <c r="S166" s="413"/>
      <c r="T166" s="413"/>
      <c r="U166" s="413"/>
      <c r="V166" s="413"/>
      <c r="W166" s="413"/>
      <c r="X166" s="413"/>
      <c r="Y166" s="413"/>
      <c r="Z166" s="413"/>
      <c r="AA166" s="413"/>
      <c r="AB166" s="413"/>
      <c r="AC166" s="413"/>
      <c r="AD166" s="455" t="s">
        <v>455</v>
      </c>
      <c r="AE166" s="456">
        <f t="shared" si="120"/>
        <v>0</v>
      </c>
      <c r="AF166" s="457">
        <f t="shared" si="121"/>
        <v>0</v>
      </c>
      <c r="AG166" s="409">
        <f t="shared" si="122"/>
        <v>0</v>
      </c>
      <c r="AH166" s="409">
        <f t="shared" si="123"/>
        <v>0</v>
      </c>
      <c r="AI166" s="413"/>
      <c r="AJ166" s="413"/>
      <c r="AK166" s="413"/>
      <c r="AL166" s="413"/>
      <c r="AM166" s="413"/>
      <c r="AN166" s="413"/>
      <c r="AO166" s="413"/>
      <c r="AP166" s="409"/>
      <c r="AQ166" s="409"/>
      <c r="AR166" s="409"/>
      <c r="AS166" s="409"/>
      <c r="AT166" s="409"/>
      <c r="AU166" s="409"/>
      <c r="AV166" s="409"/>
    </row>
    <row r="167" spans="1:48" ht="15.75" customHeight="1">
      <c r="A167" s="407"/>
      <c r="B167" s="407"/>
      <c r="C167" s="415"/>
      <c r="D167" s="409"/>
      <c r="E167" s="409"/>
      <c r="F167" s="409"/>
      <c r="G167" s="409"/>
      <c r="H167" s="409"/>
      <c r="I167" s="409"/>
      <c r="J167" s="409"/>
      <c r="K167" s="409"/>
      <c r="L167" s="409"/>
      <c r="M167" s="409"/>
      <c r="N167" s="409"/>
      <c r="O167" s="413"/>
      <c r="P167" s="413"/>
      <c r="Q167" s="413"/>
      <c r="R167" s="413"/>
      <c r="S167" s="413"/>
      <c r="T167" s="413"/>
      <c r="U167" s="413"/>
      <c r="V167" s="413"/>
      <c r="W167" s="413"/>
      <c r="X167" s="413"/>
      <c r="Y167" s="413"/>
      <c r="Z167" s="413"/>
      <c r="AA167" s="413"/>
      <c r="AB167" s="413"/>
      <c r="AC167" s="413"/>
      <c r="AD167" s="455" t="s">
        <v>456</v>
      </c>
      <c r="AE167" s="456">
        <f t="shared" si="120"/>
        <v>0</v>
      </c>
      <c r="AF167" s="457">
        <f t="shared" si="121"/>
        <v>0</v>
      </c>
      <c r="AG167" s="409">
        <f t="shared" si="122"/>
        <v>0</v>
      </c>
      <c r="AH167" s="409">
        <f t="shared" si="123"/>
        <v>0</v>
      </c>
      <c r="AI167" s="413"/>
      <c r="AJ167" s="413"/>
      <c r="AK167" s="413"/>
      <c r="AL167" s="413"/>
      <c r="AM167" s="413"/>
      <c r="AN167" s="413"/>
      <c r="AO167" s="413"/>
      <c r="AP167" s="409"/>
      <c r="AQ167" s="409"/>
      <c r="AR167" s="409"/>
      <c r="AS167" s="409"/>
      <c r="AT167" s="409"/>
      <c r="AU167" s="409"/>
      <c r="AV167" s="409"/>
    </row>
    <row r="168" spans="1:48" ht="15.75" customHeight="1">
      <c r="A168" s="407"/>
      <c r="B168" s="407"/>
      <c r="C168" s="415"/>
      <c r="D168" s="409"/>
      <c r="E168" s="409"/>
      <c r="F168" s="409"/>
      <c r="G168" s="409"/>
      <c r="H168" s="409"/>
      <c r="I168" s="409"/>
      <c r="J168" s="409"/>
      <c r="K168" s="409"/>
      <c r="L168" s="409"/>
      <c r="M168" s="409"/>
      <c r="N168" s="409"/>
      <c r="O168" s="413"/>
      <c r="P168" s="413"/>
      <c r="Q168" s="413"/>
      <c r="R168" s="413"/>
      <c r="S168" s="413"/>
      <c r="T168" s="413"/>
      <c r="U168" s="413"/>
      <c r="V168" s="413"/>
      <c r="W168" s="413"/>
      <c r="X168" s="413"/>
      <c r="Y168" s="413"/>
      <c r="Z168" s="413"/>
      <c r="AA168" s="413"/>
      <c r="AB168" s="413"/>
      <c r="AC168" s="413"/>
      <c r="AD168" s="455" t="s">
        <v>457</v>
      </c>
      <c r="AE168" s="456">
        <f t="shared" si="120"/>
        <v>0</v>
      </c>
      <c r="AF168" s="457">
        <f t="shared" si="121"/>
        <v>0</v>
      </c>
      <c r="AG168" s="409">
        <f t="shared" si="122"/>
        <v>0</v>
      </c>
      <c r="AH168" s="409">
        <f t="shared" si="123"/>
        <v>0</v>
      </c>
      <c r="AI168" s="413"/>
      <c r="AJ168" s="413"/>
      <c r="AK168" s="413"/>
      <c r="AL168" s="413"/>
      <c r="AM168" s="413"/>
      <c r="AN168" s="413"/>
      <c r="AO168" s="413"/>
      <c r="AP168" s="409"/>
      <c r="AQ168" s="409"/>
      <c r="AR168" s="409"/>
      <c r="AS168" s="409"/>
      <c r="AT168" s="409"/>
      <c r="AU168" s="409"/>
      <c r="AV168" s="409"/>
    </row>
    <row r="169" spans="1:48" ht="15.75" customHeight="1">
      <c r="A169" s="407"/>
      <c r="B169" s="407"/>
      <c r="C169" s="415"/>
      <c r="D169" s="409"/>
      <c r="E169" s="409"/>
      <c r="F169" s="409"/>
      <c r="G169" s="409"/>
      <c r="H169" s="409"/>
      <c r="I169" s="409"/>
      <c r="J169" s="409"/>
      <c r="K169" s="409"/>
      <c r="L169" s="409"/>
      <c r="M169" s="409"/>
      <c r="N169" s="409"/>
      <c r="O169" s="413"/>
      <c r="P169" s="413"/>
      <c r="Q169" s="413"/>
      <c r="R169" s="413"/>
      <c r="S169" s="413"/>
      <c r="T169" s="413"/>
      <c r="U169" s="413"/>
      <c r="V169" s="413"/>
      <c r="W169" s="413"/>
      <c r="X169" s="413"/>
      <c r="Y169" s="413"/>
      <c r="Z169" s="413"/>
      <c r="AA169" s="413"/>
      <c r="AB169" s="413"/>
      <c r="AC169" s="413"/>
      <c r="AD169" s="455" t="s">
        <v>369</v>
      </c>
      <c r="AE169" s="456">
        <f t="shared" si="120"/>
        <v>12</v>
      </c>
      <c r="AF169" s="457">
        <f t="shared" si="121"/>
        <v>0</v>
      </c>
      <c r="AG169" s="409">
        <f t="shared" si="122"/>
        <v>0</v>
      </c>
      <c r="AH169" s="409">
        <f t="shared" si="123"/>
        <v>0</v>
      </c>
      <c r="AI169" s="413"/>
      <c r="AJ169" s="413"/>
      <c r="AK169" s="413"/>
      <c r="AL169" s="413"/>
      <c r="AM169" s="413"/>
      <c r="AN169" s="413"/>
      <c r="AO169" s="413"/>
      <c r="AP169" s="409"/>
      <c r="AQ169" s="409"/>
      <c r="AR169" s="409"/>
      <c r="AS169" s="409"/>
      <c r="AT169" s="409"/>
      <c r="AU169" s="409"/>
      <c r="AV169" s="409"/>
    </row>
    <row r="170" spans="1:48" ht="15.75" customHeight="1">
      <c r="A170" s="407"/>
      <c r="B170" s="407"/>
      <c r="C170" s="415"/>
      <c r="D170" s="409"/>
      <c r="E170" s="409"/>
      <c r="F170" s="409"/>
      <c r="G170" s="409"/>
      <c r="H170" s="409"/>
      <c r="I170" s="409"/>
      <c r="J170" s="409"/>
      <c r="K170" s="409"/>
      <c r="L170" s="409"/>
      <c r="M170" s="409"/>
      <c r="N170" s="409"/>
      <c r="O170" s="413"/>
      <c r="P170" s="413"/>
      <c r="Q170" s="413"/>
      <c r="R170" s="413"/>
      <c r="S170" s="413"/>
      <c r="T170" s="413"/>
      <c r="U170" s="413"/>
      <c r="V170" s="413"/>
      <c r="W170" s="413"/>
      <c r="X170" s="413"/>
      <c r="Y170" s="413"/>
      <c r="Z170" s="413"/>
      <c r="AA170" s="413"/>
      <c r="AB170" s="413"/>
      <c r="AC170" s="413"/>
      <c r="AD170" s="455" t="s">
        <v>458</v>
      </c>
      <c r="AE170" s="456">
        <f t="shared" si="120"/>
        <v>0</v>
      </c>
      <c r="AF170" s="457">
        <f t="shared" si="121"/>
        <v>0</v>
      </c>
      <c r="AG170" s="409">
        <f t="shared" si="122"/>
        <v>0</v>
      </c>
      <c r="AH170" s="409">
        <f t="shared" si="123"/>
        <v>0</v>
      </c>
      <c r="AI170" s="413"/>
      <c r="AJ170" s="413"/>
      <c r="AK170" s="413"/>
      <c r="AL170" s="413"/>
      <c r="AM170" s="413"/>
      <c r="AN170" s="413"/>
      <c r="AO170" s="413"/>
      <c r="AP170" s="409"/>
      <c r="AQ170" s="409"/>
      <c r="AR170" s="409"/>
      <c r="AS170" s="409"/>
      <c r="AT170" s="409"/>
      <c r="AU170" s="409"/>
      <c r="AV170" s="409"/>
    </row>
    <row r="171" spans="1:48" ht="15.75" customHeight="1">
      <c r="A171" s="407"/>
      <c r="B171" s="407"/>
      <c r="C171" s="415"/>
      <c r="D171" s="409"/>
      <c r="E171" s="409"/>
      <c r="F171" s="409"/>
      <c r="G171" s="409"/>
      <c r="H171" s="409"/>
      <c r="I171" s="409"/>
      <c r="J171" s="409"/>
      <c r="K171" s="409"/>
      <c r="L171" s="409"/>
      <c r="M171" s="409"/>
      <c r="N171" s="409"/>
      <c r="O171" s="413"/>
      <c r="P171" s="413"/>
      <c r="Q171" s="413"/>
      <c r="R171" s="413"/>
      <c r="S171" s="413"/>
      <c r="T171" s="413"/>
      <c r="U171" s="413"/>
      <c r="V171" s="413"/>
      <c r="W171" s="413"/>
      <c r="X171" s="413"/>
      <c r="Y171" s="413"/>
      <c r="Z171" s="413"/>
      <c r="AA171" s="413"/>
      <c r="AB171" s="413"/>
      <c r="AC171" s="413"/>
      <c r="AD171" s="455" t="s">
        <v>459</v>
      </c>
      <c r="AE171" s="456">
        <f t="shared" si="120"/>
        <v>0</v>
      </c>
      <c r="AF171" s="457">
        <f t="shared" si="121"/>
        <v>0</v>
      </c>
      <c r="AG171" s="409">
        <f t="shared" si="122"/>
        <v>0</v>
      </c>
      <c r="AH171" s="409">
        <f t="shared" si="123"/>
        <v>0</v>
      </c>
      <c r="AI171" s="413"/>
      <c r="AJ171" s="413"/>
      <c r="AK171" s="413"/>
      <c r="AL171" s="413"/>
      <c r="AM171" s="413"/>
      <c r="AN171" s="413"/>
      <c r="AO171" s="413"/>
      <c r="AP171" s="409"/>
      <c r="AQ171" s="409"/>
      <c r="AR171" s="409"/>
      <c r="AS171" s="409"/>
      <c r="AT171" s="409"/>
      <c r="AU171" s="409"/>
      <c r="AV171" s="409"/>
    </row>
    <row r="172" spans="1:48" ht="15.75" customHeight="1">
      <c r="A172" s="407"/>
      <c r="B172" s="407"/>
      <c r="C172" s="415"/>
      <c r="D172" s="409"/>
      <c r="E172" s="409"/>
      <c r="F172" s="409"/>
      <c r="G172" s="409"/>
      <c r="H172" s="409"/>
      <c r="I172" s="409"/>
      <c r="J172" s="409"/>
      <c r="K172" s="409"/>
      <c r="L172" s="409"/>
      <c r="M172" s="409"/>
      <c r="N172" s="409"/>
      <c r="O172" s="413"/>
      <c r="P172" s="413"/>
      <c r="Q172" s="413"/>
      <c r="R172" s="413"/>
      <c r="S172" s="413"/>
      <c r="T172" s="413"/>
      <c r="U172" s="413"/>
      <c r="V172" s="413"/>
      <c r="W172" s="413"/>
      <c r="X172" s="413"/>
      <c r="Y172" s="413"/>
      <c r="Z172" s="413"/>
      <c r="AA172" s="413"/>
      <c r="AB172" s="413"/>
      <c r="AC172" s="413"/>
      <c r="AD172" s="455" t="s">
        <v>460</v>
      </c>
      <c r="AE172" s="456">
        <f t="shared" si="120"/>
        <v>0</v>
      </c>
      <c r="AF172" s="457">
        <f t="shared" si="121"/>
        <v>0</v>
      </c>
      <c r="AG172" s="409">
        <f t="shared" si="122"/>
        <v>0</v>
      </c>
      <c r="AH172" s="409">
        <f t="shared" si="123"/>
        <v>0</v>
      </c>
      <c r="AI172" s="413"/>
      <c r="AJ172" s="413"/>
      <c r="AK172" s="413"/>
      <c r="AL172" s="413"/>
      <c r="AM172" s="413"/>
      <c r="AN172" s="413"/>
      <c r="AO172" s="413"/>
      <c r="AP172" s="409"/>
      <c r="AQ172" s="409"/>
      <c r="AR172" s="409"/>
      <c r="AS172" s="409"/>
      <c r="AT172" s="409"/>
      <c r="AU172" s="409"/>
      <c r="AV172" s="409"/>
    </row>
    <row r="173" spans="1:48" ht="15.75" customHeight="1">
      <c r="A173" s="407"/>
      <c r="B173" s="407"/>
      <c r="C173" s="415"/>
      <c r="D173" s="409"/>
      <c r="E173" s="409"/>
      <c r="F173" s="409"/>
      <c r="G173" s="409"/>
      <c r="H173" s="409"/>
      <c r="I173" s="409"/>
      <c r="J173" s="409"/>
      <c r="K173" s="409"/>
      <c r="L173" s="409"/>
      <c r="M173" s="409"/>
      <c r="N173" s="409"/>
      <c r="O173" s="413"/>
      <c r="P173" s="413"/>
      <c r="Q173" s="413"/>
      <c r="R173" s="413"/>
      <c r="S173" s="413"/>
      <c r="T173" s="413"/>
      <c r="U173" s="413"/>
      <c r="V173" s="413"/>
      <c r="W173" s="413"/>
      <c r="X173" s="413"/>
      <c r="Y173" s="413"/>
      <c r="Z173" s="413"/>
      <c r="AA173" s="413"/>
      <c r="AB173" s="413"/>
      <c r="AC173" s="413"/>
      <c r="AD173" s="455" t="s">
        <v>461</v>
      </c>
      <c r="AE173" s="456">
        <f t="shared" si="120"/>
        <v>0</v>
      </c>
      <c r="AF173" s="457">
        <f t="shared" si="121"/>
        <v>0</v>
      </c>
      <c r="AG173" s="409">
        <f t="shared" si="122"/>
        <v>0</v>
      </c>
      <c r="AH173" s="409">
        <f t="shared" si="123"/>
        <v>0</v>
      </c>
      <c r="AI173" s="413"/>
      <c r="AJ173" s="413"/>
      <c r="AK173" s="413"/>
      <c r="AL173" s="413"/>
      <c r="AM173" s="413"/>
      <c r="AN173" s="413"/>
      <c r="AO173" s="413"/>
      <c r="AP173" s="409"/>
      <c r="AQ173" s="409"/>
      <c r="AR173" s="409"/>
      <c r="AS173" s="409"/>
      <c r="AT173" s="409"/>
      <c r="AU173" s="409"/>
      <c r="AV173" s="409"/>
    </row>
    <row r="174" spans="1:48" ht="15.75" customHeight="1">
      <c r="A174" s="407"/>
      <c r="B174" s="407"/>
      <c r="C174" s="415"/>
      <c r="D174" s="409"/>
      <c r="E174" s="409"/>
      <c r="F174" s="409"/>
      <c r="G174" s="409"/>
      <c r="H174" s="409"/>
      <c r="I174" s="409"/>
      <c r="J174" s="409"/>
      <c r="K174" s="409"/>
      <c r="L174" s="409"/>
      <c r="M174" s="409"/>
      <c r="N174" s="409"/>
      <c r="O174" s="413"/>
      <c r="P174" s="413"/>
      <c r="Q174" s="413"/>
      <c r="R174" s="413"/>
      <c r="S174" s="413"/>
      <c r="T174" s="413"/>
      <c r="U174" s="413"/>
      <c r="V174" s="413"/>
      <c r="W174" s="413"/>
      <c r="X174" s="413"/>
      <c r="Y174" s="413"/>
      <c r="Z174" s="413"/>
      <c r="AA174" s="413"/>
      <c r="AB174" s="413"/>
      <c r="AC174" s="413"/>
      <c r="AD174" s="455" t="s">
        <v>462</v>
      </c>
      <c r="AE174" s="456">
        <f t="shared" si="120"/>
        <v>0</v>
      </c>
      <c r="AF174" s="457">
        <f t="shared" si="121"/>
        <v>0</v>
      </c>
      <c r="AG174" s="409">
        <f t="shared" si="122"/>
        <v>0</v>
      </c>
      <c r="AH174" s="409">
        <f t="shared" si="123"/>
        <v>0</v>
      </c>
      <c r="AI174" s="413"/>
      <c r="AJ174" s="413"/>
      <c r="AK174" s="413"/>
      <c r="AL174" s="413"/>
      <c r="AM174" s="413"/>
      <c r="AN174" s="413"/>
      <c r="AO174" s="413"/>
      <c r="AP174" s="409"/>
      <c r="AQ174" s="409"/>
      <c r="AR174" s="409"/>
      <c r="AS174" s="409"/>
      <c r="AT174" s="409"/>
      <c r="AU174" s="409"/>
      <c r="AV174" s="409"/>
    </row>
    <row r="175" spans="1:48" ht="15.75" customHeight="1">
      <c r="A175" s="407"/>
      <c r="B175" s="407"/>
      <c r="C175" s="415"/>
      <c r="D175" s="409"/>
      <c r="E175" s="409"/>
      <c r="F175" s="409"/>
      <c r="G175" s="409"/>
      <c r="H175" s="409"/>
      <c r="I175" s="409"/>
      <c r="J175" s="409"/>
      <c r="K175" s="409"/>
      <c r="L175" s="409"/>
      <c r="M175" s="409"/>
      <c r="N175" s="409"/>
      <c r="O175" s="413"/>
      <c r="P175" s="413"/>
      <c r="Q175" s="413"/>
      <c r="R175" s="413"/>
      <c r="S175" s="413"/>
      <c r="T175" s="413"/>
      <c r="U175" s="413"/>
      <c r="V175" s="413"/>
      <c r="W175" s="413"/>
      <c r="X175" s="413"/>
      <c r="Y175" s="413"/>
      <c r="Z175" s="413"/>
      <c r="AA175" s="413"/>
      <c r="AB175" s="413"/>
      <c r="AC175" s="413"/>
      <c r="AD175" s="455" t="s">
        <v>463</v>
      </c>
      <c r="AE175" s="456">
        <f t="shared" si="120"/>
        <v>0</v>
      </c>
      <c r="AF175" s="457">
        <f t="shared" si="121"/>
        <v>0</v>
      </c>
      <c r="AG175" s="409">
        <f t="shared" si="122"/>
        <v>0</v>
      </c>
      <c r="AH175" s="409">
        <f t="shared" si="123"/>
        <v>0</v>
      </c>
      <c r="AI175" s="413"/>
      <c r="AJ175" s="413"/>
      <c r="AK175" s="413"/>
      <c r="AL175" s="413"/>
      <c r="AM175" s="413"/>
      <c r="AN175" s="413"/>
      <c r="AO175" s="413"/>
      <c r="AP175" s="409"/>
      <c r="AQ175" s="409"/>
      <c r="AR175" s="409"/>
      <c r="AS175" s="409"/>
      <c r="AT175" s="409"/>
      <c r="AU175" s="409"/>
      <c r="AV175" s="409"/>
    </row>
    <row r="176" spans="1:48" ht="15.75" customHeight="1">
      <c r="A176" s="407"/>
      <c r="B176" s="407"/>
      <c r="C176" s="415"/>
      <c r="D176" s="409"/>
      <c r="E176" s="409"/>
      <c r="F176" s="409"/>
      <c r="G176" s="409"/>
      <c r="H176" s="409"/>
      <c r="I176" s="409"/>
      <c r="J176" s="409"/>
      <c r="K176" s="409"/>
      <c r="L176" s="409"/>
      <c r="M176" s="409"/>
      <c r="N176" s="409"/>
      <c r="O176" s="413"/>
      <c r="P176" s="413"/>
      <c r="Q176" s="413"/>
      <c r="R176" s="413"/>
      <c r="S176" s="413"/>
      <c r="T176" s="413"/>
      <c r="U176" s="413"/>
      <c r="V176" s="413"/>
      <c r="W176" s="413"/>
      <c r="X176" s="413"/>
      <c r="Y176" s="413"/>
      <c r="Z176" s="413"/>
      <c r="AA176" s="413"/>
      <c r="AB176" s="413"/>
      <c r="AC176" s="413"/>
      <c r="AD176" s="455" t="s">
        <v>464</v>
      </c>
      <c r="AE176" s="456">
        <f t="shared" si="120"/>
        <v>0</v>
      </c>
      <c r="AF176" s="457">
        <f t="shared" si="121"/>
        <v>0</v>
      </c>
      <c r="AG176" s="409">
        <f t="shared" si="122"/>
        <v>0</v>
      </c>
      <c r="AH176" s="409">
        <f t="shared" si="123"/>
        <v>0</v>
      </c>
      <c r="AI176" s="413"/>
      <c r="AJ176" s="413"/>
      <c r="AK176" s="413"/>
      <c r="AL176" s="413"/>
      <c r="AM176" s="413"/>
      <c r="AN176" s="413"/>
      <c r="AO176" s="413"/>
      <c r="AP176" s="409"/>
      <c r="AQ176" s="409"/>
      <c r="AR176" s="409"/>
      <c r="AS176" s="409"/>
      <c r="AT176" s="409"/>
      <c r="AU176" s="409"/>
      <c r="AV176" s="409"/>
    </row>
    <row r="177" spans="1:48" ht="15.75" customHeight="1">
      <c r="A177" s="407"/>
      <c r="B177" s="407"/>
      <c r="C177" s="415"/>
      <c r="D177" s="409"/>
      <c r="E177" s="409"/>
      <c r="F177" s="409"/>
      <c r="G177" s="409"/>
      <c r="H177" s="409"/>
      <c r="I177" s="409"/>
      <c r="J177" s="409"/>
      <c r="K177" s="409"/>
      <c r="L177" s="409"/>
      <c r="M177" s="409"/>
      <c r="N177" s="409"/>
      <c r="O177" s="413"/>
      <c r="P177" s="413"/>
      <c r="Q177" s="413"/>
      <c r="R177" s="413"/>
      <c r="S177" s="413"/>
      <c r="T177" s="413"/>
      <c r="U177" s="413"/>
      <c r="V177" s="413"/>
      <c r="W177" s="413"/>
      <c r="X177" s="413"/>
      <c r="Y177" s="413"/>
      <c r="Z177" s="413"/>
      <c r="AA177" s="413"/>
      <c r="AB177" s="413"/>
      <c r="AC177" s="413"/>
      <c r="AD177" s="455" t="s">
        <v>434</v>
      </c>
      <c r="AE177" s="456">
        <f t="shared" si="120"/>
        <v>0</v>
      </c>
      <c r="AF177" s="457">
        <f t="shared" si="121"/>
        <v>0</v>
      </c>
      <c r="AG177" s="409">
        <f t="shared" si="122"/>
        <v>0</v>
      </c>
      <c r="AH177" s="409">
        <f>SUMIF(AD$124:AD$150,AD177,D$124:D$150)+0.3</f>
        <v>0.3</v>
      </c>
      <c r="AI177" s="413"/>
      <c r="AJ177" s="413"/>
      <c r="AK177" s="413"/>
      <c r="AL177" s="413"/>
      <c r="AM177" s="413"/>
      <c r="AN177" s="413"/>
      <c r="AO177" s="413"/>
      <c r="AP177" s="409"/>
      <c r="AQ177" s="409"/>
      <c r="AR177" s="409"/>
      <c r="AS177" s="409"/>
      <c r="AT177" s="409"/>
      <c r="AU177" s="409"/>
      <c r="AV177" s="409"/>
    </row>
    <row r="178" spans="1:48" ht="15.75" customHeight="1">
      <c r="A178" s="407"/>
      <c r="B178" s="407"/>
      <c r="C178" s="415"/>
      <c r="D178" s="409"/>
      <c r="E178" s="409"/>
      <c r="F178" s="409"/>
      <c r="G178" s="409"/>
      <c r="H178" s="409"/>
      <c r="I178" s="409"/>
      <c r="J178" s="409"/>
      <c r="K178" s="409"/>
      <c r="L178" s="409"/>
      <c r="M178" s="409"/>
      <c r="N178" s="409"/>
      <c r="O178" s="413"/>
      <c r="P178" s="413"/>
      <c r="Q178" s="413"/>
      <c r="R178" s="413"/>
      <c r="S178" s="413"/>
      <c r="T178" s="413"/>
      <c r="U178" s="413"/>
      <c r="V178" s="413"/>
      <c r="W178" s="413"/>
      <c r="X178" s="413"/>
      <c r="Y178" s="413"/>
      <c r="Z178" s="413"/>
      <c r="AA178" s="413"/>
      <c r="AB178" s="413"/>
      <c r="AC178" s="413"/>
      <c r="AD178" s="455" t="s">
        <v>401</v>
      </c>
      <c r="AE178" s="456">
        <f t="shared" si="120"/>
        <v>0</v>
      </c>
      <c r="AF178" s="457">
        <f t="shared" si="121"/>
        <v>4</v>
      </c>
      <c r="AG178" s="409">
        <f t="shared" si="122"/>
        <v>5</v>
      </c>
      <c r="AH178" s="409">
        <f t="shared" ref="AH178:AH179" si="124">SUMIF(AD$124:AD$150,AD178,D$124:D$150)</f>
        <v>0</v>
      </c>
      <c r="AI178" s="413"/>
      <c r="AJ178" s="413"/>
      <c r="AK178" s="413"/>
      <c r="AL178" s="413"/>
      <c r="AM178" s="413"/>
      <c r="AN178" s="413"/>
      <c r="AO178" s="413"/>
      <c r="AP178" s="409"/>
      <c r="AQ178" s="409"/>
      <c r="AR178" s="409"/>
      <c r="AS178" s="409"/>
      <c r="AT178" s="409"/>
      <c r="AU178" s="409"/>
      <c r="AV178" s="409"/>
    </row>
    <row r="179" spans="1:48" ht="15.75" customHeight="1">
      <c r="A179" s="407"/>
      <c r="B179" s="407"/>
      <c r="C179" s="415"/>
      <c r="D179" s="409"/>
      <c r="E179" s="409"/>
      <c r="F179" s="409"/>
      <c r="G179" s="409"/>
      <c r="H179" s="409"/>
      <c r="I179" s="409"/>
      <c r="J179" s="409"/>
      <c r="K179" s="409"/>
      <c r="L179" s="409"/>
      <c r="M179" s="409"/>
      <c r="N179" s="409"/>
      <c r="O179" s="413"/>
      <c r="P179" s="413"/>
      <c r="Q179" s="413"/>
      <c r="R179" s="413"/>
      <c r="S179" s="413"/>
      <c r="T179" s="413"/>
      <c r="U179" s="413"/>
      <c r="V179" s="413"/>
      <c r="W179" s="413"/>
      <c r="X179" s="413"/>
      <c r="Y179" s="413"/>
      <c r="Z179" s="413"/>
      <c r="AA179" s="413"/>
      <c r="AB179" s="413"/>
      <c r="AC179" s="413"/>
      <c r="AD179" s="455" t="s">
        <v>391</v>
      </c>
      <c r="AE179" s="456">
        <f t="shared" si="120"/>
        <v>0</v>
      </c>
      <c r="AF179" s="457">
        <f t="shared" si="121"/>
        <v>10</v>
      </c>
      <c r="AG179" s="409">
        <f t="shared" si="122"/>
        <v>0</v>
      </c>
      <c r="AH179" s="409">
        <f t="shared" si="124"/>
        <v>5</v>
      </c>
      <c r="AI179" s="413"/>
      <c r="AJ179" s="413"/>
      <c r="AK179" s="413"/>
      <c r="AL179" s="413"/>
      <c r="AM179" s="413"/>
      <c r="AN179" s="413"/>
      <c r="AO179" s="413"/>
      <c r="AP179" s="409"/>
      <c r="AQ179" s="409"/>
      <c r="AR179" s="409"/>
      <c r="AS179" s="409"/>
      <c r="AT179" s="409"/>
      <c r="AU179" s="409"/>
      <c r="AV179" s="409"/>
    </row>
    <row r="180" spans="1:48" ht="15.75" customHeight="1">
      <c r="A180" s="407"/>
      <c r="B180" s="407"/>
      <c r="C180" s="415"/>
      <c r="D180" s="409"/>
      <c r="E180" s="409"/>
      <c r="F180" s="409"/>
      <c r="G180" s="409"/>
      <c r="H180" s="409"/>
      <c r="I180" s="409"/>
      <c r="J180" s="409"/>
      <c r="K180" s="409"/>
      <c r="L180" s="409"/>
      <c r="M180" s="409"/>
      <c r="N180" s="409"/>
      <c r="O180" s="413"/>
      <c r="P180" s="413"/>
      <c r="Q180" s="413"/>
      <c r="R180" s="413"/>
      <c r="S180" s="413"/>
      <c r="T180" s="413"/>
      <c r="U180" s="413"/>
      <c r="V180" s="413"/>
      <c r="W180" s="413"/>
      <c r="X180" s="413"/>
      <c r="Y180" s="413"/>
      <c r="Z180" s="413"/>
      <c r="AA180" s="413"/>
      <c r="AB180" s="413"/>
      <c r="AC180" s="413"/>
      <c r="AD180" s="455" t="s">
        <v>371</v>
      </c>
      <c r="AE180" s="456">
        <f t="shared" si="120"/>
        <v>16.5</v>
      </c>
      <c r="AF180" s="457">
        <f t="shared" si="121"/>
        <v>15.5</v>
      </c>
      <c r="AG180" s="409">
        <f t="shared" si="122"/>
        <v>55</v>
      </c>
      <c r="AH180" s="409">
        <f>SUMIF(AD$124:AD$150,AD180,D$124:D$150)+5.7</f>
        <v>44.7</v>
      </c>
      <c r="AI180" s="413"/>
      <c r="AJ180" s="413"/>
      <c r="AK180" s="413"/>
      <c r="AL180" s="413"/>
      <c r="AM180" s="413"/>
      <c r="AN180" s="413"/>
      <c r="AO180" s="413"/>
      <c r="AP180" s="409"/>
      <c r="AQ180" s="409"/>
      <c r="AR180" s="409"/>
      <c r="AS180" s="409"/>
      <c r="AT180" s="409"/>
      <c r="AU180" s="409"/>
      <c r="AV180" s="409"/>
    </row>
    <row r="181" spans="1:48" ht="15.75" customHeight="1">
      <c r="A181" s="407"/>
      <c r="B181" s="407"/>
      <c r="C181" s="415"/>
      <c r="D181" s="409"/>
      <c r="E181" s="409"/>
      <c r="F181" s="409"/>
      <c r="G181" s="409"/>
      <c r="H181" s="409"/>
      <c r="I181" s="409"/>
      <c r="J181" s="409"/>
      <c r="K181" s="409"/>
      <c r="L181" s="409"/>
      <c r="M181" s="409"/>
      <c r="N181" s="409"/>
      <c r="O181" s="413"/>
      <c r="P181" s="413"/>
      <c r="Q181" s="413"/>
      <c r="R181" s="413"/>
      <c r="S181" s="413"/>
      <c r="T181" s="413"/>
      <c r="U181" s="413"/>
      <c r="V181" s="413"/>
      <c r="W181" s="413"/>
      <c r="X181" s="413"/>
      <c r="Y181" s="413"/>
      <c r="Z181" s="413"/>
      <c r="AA181" s="413"/>
      <c r="AB181" s="413"/>
      <c r="AC181" s="413"/>
      <c r="AD181" s="455" t="s">
        <v>364</v>
      </c>
      <c r="AE181" s="456">
        <f t="shared" si="120"/>
        <v>9</v>
      </c>
      <c r="AF181" s="457">
        <f t="shared" si="121"/>
        <v>7</v>
      </c>
      <c r="AG181" s="409">
        <f t="shared" si="122"/>
        <v>0</v>
      </c>
      <c r="AH181" s="409">
        <f t="shared" ref="AH181:AH184" si="125">SUMIF(AD$124:AD$150,AD181,D$124:D$150)</f>
        <v>6</v>
      </c>
      <c r="AI181" s="413"/>
      <c r="AJ181" s="413"/>
      <c r="AK181" s="413"/>
      <c r="AL181" s="413"/>
      <c r="AM181" s="413"/>
      <c r="AN181" s="413"/>
      <c r="AO181" s="413"/>
      <c r="AP181" s="409"/>
      <c r="AQ181" s="409"/>
      <c r="AR181" s="409"/>
      <c r="AS181" s="409"/>
      <c r="AT181" s="409"/>
      <c r="AU181" s="409"/>
      <c r="AV181" s="409"/>
    </row>
    <row r="182" spans="1:48" ht="15.75" customHeight="1">
      <c r="A182" s="407"/>
      <c r="B182" s="407"/>
      <c r="C182" s="415"/>
      <c r="D182" s="409"/>
      <c r="E182" s="409"/>
      <c r="F182" s="409"/>
      <c r="G182" s="409"/>
      <c r="H182" s="409"/>
      <c r="I182" s="409"/>
      <c r="J182" s="409"/>
      <c r="K182" s="409"/>
      <c r="L182" s="409"/>
      <c r="M182" s="409"/>
      <c r="N182" s="409"/>
      <c r="O182" s="413"/>
      <c r="P182" s="413"/>
      <c r="Q182" s="413"/>
      <c r="R182" s="413"/>
      <c r="S182" s="413"/>
      <c r="T182" s="413"/>
      <c r="U182" s="413"/>
      <c r="V182" s="413"/>
      <c r="W182" s="413"/>
      <c r="X182" s="413"/>
      <c r="Y182" s="413"/>
      <c r="Z182" s="413"/>
      <c r="AA182" s="413"/>
      <c r="AB182" s="413"/>
      <c r="AC182" s="413"/>
      <c r="AD182" s="455" t="s">
        <v>368</v>
      </c>
      <c r="AE182" s="456">
        <f t="shared" si="120"/>
        <v>11</v>
      </c>
      <c r="AF182" s="457">
        <f t="shared" si="121"/>
        <v>0</v>
      </c>
      <c r="AG182" s="409">
        <f t="shared" si="122"/>
        <v>0</v>
      </c>
      <c r="AH182" s="409">
        <f t="shared" si="125"/>
        <v>0</v>
      </c>
      <c r="AI182" s="413"/>
      <c r="AJ182" s="413"/>
      <c r="AK182" s="413"/>
      <c r="AL182" s="413"/>
      <c r="AM182" s="413"/>
      <c r="AN182" s="413"/>
      <c r="AO182" s="413"/>
      <c r="AP182" s="409"/>
      <c r="AQ182" s="409"/>
      <c r="AR182" s="409"/>
      <c r="AS182" s="409"/>
      <c r="AT182" s="409"/>
      <c r="AU182" s="409"/>
      <c r="AV182" s="409"/>
    </row>
    <row r="183" spans="1:48" ht="15.75" customHeight="1">
      <c r="A183" s="407"/>
      <c r="B183" s="407"/>
      <c r="C183" s="415"/>
      <c r="D183" s="409"/>
      <c r="E183" s="409"/>
      <c r="F183" s="409"/>
      <c r="G183" s="409"/>
      <c r="H183" s="409"/>
      <c r="I183" s="409"/>
      <c r="J183" s="409"/>
      <c r="K183" s="409"/>
      <c r="L183" s="409"/>
      <c r="M183" s="409"/>
      <c r="N183" s="409"/>
      <c r="O183" s="413"/>
      <c r="P183" s="413"/>
      <c r="Q183" s="413"/>
      <c r="R183" s="413"/>
      <c r="S183" s="413"/>
      <c r="T183" s="413"/>
      <c r="U183" s="413"/>
      <c r="V183" s="413"/>
      <c r="W183" s="413"/>
      <c r="X183" s="413"/>
      <c r="Y183" s="413"/>
      <c r="Z183" s="413"/>
      <c r="AA183" s="413"/>
      <c r="AB183" s="413"/>
      <c r="AC183" s="413"/>
      <c r="AD183" s="455" t="s">
        <v>366</v>
      </c>
      <c r="AE183" s="456">
        <f t="shared" si="120"/>
        <v>3.5</v>
      </c>
      <c r="AF183" s="457">
        <f t="shared" si="121"/>
        <v>4</v>
      </c>
      <c r="AG183" s="409">
        <f t="shared" si="122"/>
        <v>0</v>
      </c>
      <c r="AH183" s="409">
        <f t="shared" si="125"/>
        <v>0</v>
      </c>
      <c r="AI183" s="413"/>
      <c r="AJ183" s="413"/>
      <c r="AK183" s="413"/>
      <c r="AL183" s="413"/>
      <c r="AM183" s="413"/>
      <c r="AN183" s="413"/>
      <c r="AO183" s="413"/>
      <c r="AP183" s="409"/>
      <c r="AQ183" s="409"/>
      <c r="AR183" s="409"/>
      <c r="AS183" s="409"/>
      <c r="AT183" s="409"/>
      <c r="AU183" s="409"/>
      <c r="AV183" s="409"/>
    </row>
    <row r="184" spans="1:48" ht="15.75" customHeight="1">
      <c r="A184" s="407"/>
      <c r="B184" s="407"/>
      <c r="C184" s="415"/>
      <c r="D184" s="409"/>
      <c r="E184" s="409"/>
      <c r="F184" s="409"/>
      <c r="G184" s="409"/>
      <c r="H184" s="409"/>
      <c r="I184" s="409"/>
      <c r="J184" s="409"/>
      <c r="K184" s="409"/>
      <c r="L184" s="409"/>
      <c r="M184" s="409"/>
      <c r="N184" s="409"/>
      <c r="O184" s="413"/>
      <c r="P184" s="413"/>
      <c r="Q184" s="413"/>
      <c r="R184" s="413"/>
      <c r="S184" s="413"/>
      <c r="T184" s="413"/>
      <c r="U184" s="413"/>
      <c r="V184" s="413"/>
      <c r="W184" s="413"/>
      <c r="X184" s="413"/>
      <c r="Y184" s="413"/>
      <c r="Z184" s="413"/>
      <c r="AA184" s="413"/>
      <c r="AB184" s="413"/>
      <c r="AC184" s="413"/>
      <c r="AD184" s="458" t="s">
        <v>393</v>
      </c>
      <c r="AE184" s="456">
        <f t="shared" si="120"/>
        <v>0</v>
      </c>
      <c r="AF184" s="457">
        <f t="shared" si="121"/>
        <v>16.5</v>
      </c>
      <c r="AG184" s="409">
        <f t="shared" si="122"/>
        <v>0</v>
      </c>
      <c r="AH184" s="409">
        <f t="shared" si="125"/>
        <v>0</v>
      </c>
      <c r="AI184" s="413"/>
      <c r="AJ184" s="413"/>
      <c r="AK184" s="413"/>
      <c r="AL184" s="413"/>
      <c r="AM184" s="413"/>
      <c r="AN184" s="413"/>
      <c r="AO184" s="413"/>
      <c r="AP184" s="409"/>
      <c r="AQ184" s="409"/>
      <c r="AR184" s="409"/>
      <c r="AS184" s="409"/>
      <c r="AT184" s="409"/>
      <c r="AU184" s="409"/>
      <c r="AV184" s="409"/>
    </row>
    <row r="185" spans="1:48" ht="15.75" customHeight="1">
      <c r="A185" s="407"/>
      <c r="B185" s="407"/>
      <c r="C185" s="415"/>
      <c r="D185" s="409"/>
      <c r="E185" s="409"/>
      <c r="F185" s="409"/>
      <c r="G185" s="409"/>
      <c r="H185" s="409"/>
      <c r="I185" s="409"/>
      <c r="J185" s="409"/>
      <c r="K185" s="409"/>
      <c r="L185" s="409"/>
      <c r="M185" s="409"/>
      <c r="N185" s="409"/>
      <c r="O185" s="413"/>
      <c r="P185" s="413"/>
      <c r="Q185" s="413"/>
      <c r="R185" s="413"/>
      <c r="S185" s="413"/>
      <c r="T185" s="413"/>
      <c r="U185" s="413"/>
      <c r="V185" s="413"/>
      <c r="W185" s="413"/>
      <c r="X185" s="413"/>
      <c r="Y185" s="413"/>
      <c r="Z185" s="413"/>
      <c r="AA185" s="413"/>
      <c r="AB185" s="413"/>
      <c r="AC185" s="413"/>
      <c r="AD185" s="78"/>
      <c r="AE185" s="459">
        <f t="shared" ref="AE185:AH185" si="126">SUM(AE160:AE184)</f>
        <v>57</v>
      </c>
      <c r="AF185" s="460">
        <f t="shared" si="126"/>
        <v>57</v>
      </c>
      <c r="AG185" s="459">
        <f t="shared" si="126"/>
        <v>60</v>
      </c>
      <c r="AH185" s="459">
        <f t="shared" si="126"/>
        <v>56</v>
      </c>
      <c r="AI185" s="459"/>
      <c r="AJ185" s="459"/>
      <c r="AK185" s="413"/>
      <c r="AL185" s="413"/>
      <c r="AM185" s="413"/>
      <c r="AN185" s="413"/>
      <c r="AO185" s="413"/>
      <c r="AP185" s="409"/>
      <c r="AQ185" s="409"/>
      <c r="AR185" s="409"/>
      <c r="AS185" s="409"/>
      <c r="AT185" s="409"/>
      <c r="AU185" s="409"/>
      <c r="AV185" s="409"/>
    </row>
  </sheetData>
  <mergeCells count="225">
    <mergeCell ref="AG134:AG140"/>
    <mergeCell ref="AG117:AG123"/>
    <mergeCell ref="AH117:AH123"/>
    <mergeCell ref="AH134:AH140"/>
    <mergeCell ref="K117:K123"/>
    <mergeCell ref="L117:L123"/>
    <mergeCell ref="M117:M123"/>
    <mergeCell ref="K134:K140"/>
    <mergeCell ref="J135:J140"/>
    <mergeCell ref="L134:L140"/>
    <mergeCell ref="M134:M140"/>
    <mergeCell ref="C117:C123"/>
    <mergeCell ref="D117:D123"/>
    <mergeCell ref="J118:J123"/>
    <mergeCell ref="E117:J117"/>
    <mergeCell ref="AJ61:AJ65"/>
    <mergeCell ref="AG59:AG65"/>
    <mergeCell ref="AH59:AH65"/>
    <mergeCell ref="F60:I60"/>
    <mergeCell ref="E59:J59"/>
    <mergeCell ref="AI59:AN59"/>
    <mergeCell ref="AJ60:AM60"/>
    <mergeCell ref="AK61:AM61"/>
    <mergeCell ref="AK62:AK65"/>
    <mergeCell ref="AL62:AL65"/>
    <mergeCell ref="G119:I119"/>
    <mergeCell ref="F118:I118"/>
    <mergeCell ref="C98:C104"/>
    <mergeCell ref="G100:I100"/>
    <mergeCell ref="I101:I104"/>
    <mergeCell ref="D98:D104"/>
    <mergeCell ref="K98:K104"/>
    <mergeCell ref="J99:J104"/>
    <mergeCell ref="L98:L104"/>
    <mergeCell ref="M98:M104"/>
    <mergeCell ref="F135:I135"/>
    <mergeCell ref="G136:I136"/>
    <mergeCell ref="G137:G140"/>
    <mergeCell ref="H137:H140"/>
    <mergeCell ref="E134:J134"/>
    <mergeCell ref="I137:I140"/>
    <mergeCell ref="G120:G123"/>
    <mergeCell ref="H120:H123"/>
    <mergeCell ref="I120:I123"/>
    <mergeCell ref="AQ4:AQ10"/>
    <mergeCell ref="AG4:AG10"/>
    <mergeCell ref="AH4:AH10"/>
    <mergeCell ref="AP42:AP48"/>
    <mergeCell ref="AQ42:AQ48"/>
    <mergeCell ref="AO42:AO48"/>
    <mergeCell ref="AO80:AO86"/>
    <mergeCell ref="AP80:AP86"/>
    <mergeCell ref="AO59:AO65"/>
    <mergeCell ref="AP59:AP65"/>
    <mergeCell ref="AQ59:AQ65"/>
    <mergeCell ref="AN60:AN65"/>
    <mergeCell ref="AM83:AM86"/>
    <mergeCell ref="AN81:AN86"/>
    <mergeCell ref="AM62:AM65"/>
    <mergeCell ref="AQ80:AQ86"/>
    <mergeCell ref="AI60:AI65"/>
    <mergeCell ref="AG42:AG48"/>
    <mergeCell ref="AI5:AI10"/>
    <mergeCell ref="AI22:AI27"/>
    <mergeCell ref="AI81:AI86"/>
    <mergeCell ref="AK45:AK48"/>
    <mergeCell ref="AO4:AO10"/>
    <mergeCell ref="AN5:AN10"/>
    <mergeCell ref="J5:J10"/>
    <mergeCell ref="I24:I27"/>
    <mergeCell ref="AL45:AL48"/>
    <mergeCell ref="AP4:AP10"/>
    <mergeCell ref="AJ6:AJ10"/>
    <mergeCell ref="C80:C86"/>
    <mergeCell ref="C134:C140"/>
    <mergeCell ref="D134:D140"/>
    <mergeCell ref="E135:E140"/>
    <mergeCell ref="F136:F140"/>
    <mergeCell ref="E118:E123"/>
    <mergeCell ref="F119:F123"/>
    <mergeCell ref="D42:D48"/>
    <mergeCell ref="C42:C48"/>
    <mergeCell ref="D80:D86"/>
    <mergeCell ref="C59:C65"/>
    <mergeCell ref="D59:D65"/>
    <mergeCell ref="AN43:AN48"/>
    <mergeCell ref="AM45:AM48"/>
    <mergeCell ref="AJ44:AJ48"/>
    <mergeCell ref="AH42:AH48"/>
    <mergeCell ref="AI43:AI48"/>
    <mergeCell ref="C21:C27"/>
    <mergeCell ref="D21:D27"/>
    <mergeCell ref="AK6:AM6"/>
    <mergeCell ref="AK7:AK10"/>
    <mergeCell ref="AL7:AL10"/>
    <mergeCell ref="AM7:AM10"/>
    <mergeCell ref="AJ5:AM5"/>
    <mergeCell ref="AI4:AN4"/>
    <mergeCell ref="AO21:AO27"/>
    <mergeCell ref="AN22:AN27"/>
    <mergeCell ref="AI21:AN21"/>
    <mergeCell ref="AJ22:AM22"/>
    <mergeCell ref="AJ23:AJ27"/>
    <mergeCell ref="AK23:AM23"/>
    <mergeCell ref="AK24:AK27"/>
    <mergeCell ref="AL24:AL27"/>
    <mergeCell ref="AM24:AM27"/>
    <mergeCell ref="AK44:AM44"/>
    <mergeCell ref="AI42:AN42"/>
    <mergeCell ref="AJ43:AM43"/>
    <mergeCell ref="AP98:AP104"/>
    <mergeCell ref="AQ98:AQ104"/>
    <mergeCell ref="AJ100:AJ104"/>
    <mergeCell ref="AM101:AM104"/>
    <mergeCell ref="AI117:AN117"/>
    <mergeCell ref="AI118:AI123"/>
    <mergeCell ref="AP21:AP27"/>
    <mergeCell ref="AQ21:AQ27"/>
    <mergeCell ref="AI99:AI104"/>
    <mergeCell ref="AI135:AI140"/>
    <mergeCell ref="AO134:AO140"/>
    <mergeCell ref="AO98:AO104"/>
    <mergeCell ref="AO117:AO123"/>
    <mergeCell ref="AK101:AK104"/>
    <mergeCell ref="AL101:AL104"/>
    <mergeCell ref="AN99:AN104"/>
    <mergeCell ref="AJ99:AM99"/>
    <mergeCell ref="AK100:AM100"/>
    <mergeCell ref="AP117:AP123"/>
    <mergeCell ref="AQ117:AQ123"/>
    <mergeCell ref="AN118:AN123"/>
    <mergeCell ref="AK119:AM119"/>
    <mergeCell ref="AJ118:AM118"/>
    <mergeCell ref="AL120:AL123"/>
    <mergeCell ref="AL137:AL140"/>
    <mergeCell ref="AM137:AM140"/>
    <mergeCell ref="AN135:AN140"/>
    <mergeCell ref="AJ135:AM135"/>
    <mergeCell ref="AK136:AM136"/>
    <mergeCell ref="AK137:AK140"/>
    <mergeCell ref="AP134:AP140"/>
    <mergeCell ref="AQ134:AQ140"/>
    <mergeCell ref="AJ136:AJ140"/>
    <mergeCell ref="AL83:AL86"/>
    <mergeCell ref="AM120:AM123"/>
    <mergeCell ref="AK82:AM82"/>
    <mergeCell ref="AJ81:AM81"/>
    <mergeCell ref="AI80:AN80"/>
    <mergeCell ref="AJ82:AJ86"/>
    <mergeCell ref="AK83:AK86"/>
    <mergeCell ref="AI134:AN134"/>
    <mergeCell ref="AI98:AN98"/>
    <mergeCell ref="AJ119:AJ123"/>
    <mergeCell ref="AK120:AK123"/>
    <mergeCell ref="C1:M1"/>
    <mergeCell ref="C4:C10"/>
    <mergeCell ref="D4:D10"/>
    <mergeCell ref="K4:K10"/>
    <mergeCell ref="L4:L10"/>
    <mergeCell ref="M4:M10"/>
    <mergeCell ref="E4:J4"/>
    <mergeCell ref="F5:I5"/>
    <mergeCell ref="E60:E65"/>
    <mergeCell ref="F61:F65"/>
    <mergeCell ref="E5:E10"/>
    <mergeCell ref="F6:F10"/>
    <mergeCell ref="E22:E27"/>
    <mergeCell ref="F23:F27"/>
    <mergeCell ref="E43:E48"/>
    <mergeCell ref="F44:F48"/>
    <mergeCell ref="K21:K27"/>
    <mergeCell ref="F22:I22"/>
    <mergeCell ref="J22:J27"/>
    <mergeCell ref="G23:I23"/>
    <mergeCell ref="G6:I6"/>
    <mergeCell ref="G7:G10"/>
    <mergeCell ref="H7:H10"/>
    <mergeCell ref="I7:I10"/>
    <mergeCell ref="AG98:AG104"/>
    <mergeCell ref="AH98:AH104"/>
    <mergeCell ref="G101:G104"/>
    <mergeCell ref="G62:G65"/>
    <mergeCell ref="G83:G86"/>
    <mergeCell ref="H62:H65"/>
    <mergeCell ref="G45:G48"/>
    <mergeCell ref="H45:H48"/>
    <mergeCell ref="M59:M65"/>
    <mergeCell ref="J60:J65"/>
    <mergeCell ref="I62:I65"/>
    <mergeCell ref="H101:H104"/>
    <mergeCell ref="AG80:AG86"/>
    <mergeCell ref="AH80:AH86"/>
    <mergeCell ref="L42:L48"/>
    <mergeCell ref="M42:M48"/>
    <mergeCell ref="L80:L86"/>
    <mergeCell ref="M80:M86"/>
    <mergeCell ref="K42:K48"/>
    <mergeCell ref="J43:J48"/>
    <mergeCell ref="I45:I48"/>
    <mergeCell ref="G61:I61"/>
    <mergeCell ref="K59:K65"/>
    <mergeCell ref="L59:L65"/>
    <mergeCell ref="E99:E104"/>
    <mergeCell ref="E81:E86"/>
    <mergeCell ref="J81:J86"/>
    <mergeCell ref="K80:K86"/>
    <mergeCell ref="E80:J80"/>
    <mergeCell ref="F81:I81"/>
    <mergeCell ref="G82:I82"/>
    <mergeCell ref="F100:F104"/>
    <mergeCell ref="I83:I86"/>
    <mergeCell ref="E98:J98"/>
    <mergeCell ref="F99:I99"/>
    <mergeCell ref="G44:I44"/>
    <mergeCell ref="G24:G27"/>
    <mergeCell ref="H24:H27"/>
    <mergeCell ref="E42:J42"/>
    <mergeCell ref="F43:I43"/>
    <mergeCell ref="AG21:AG27"/>
    <mergeCell ref="AH21:AH27"/>
    <mergeCell ref="F82:F86"/>
    <mergeCell ref="H83:H86"/>
    <mergeCell ref="E21:J21"/>
    <mergeCell ref="L21:L27"/>
    <mergeCell ref="M21:M27"/>
  </mergeCells>
  <pageMargins left="0.19685039370078741" right="0.19685039370078741" top="0" bottom="0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L182"/>
  <sheetViews>
    <sheetView workbookViewId="0"/>
  </sheetViews>
  <sheetFormatPr defaultColWidth="14.44140625" defaultRowHeight="15" customHeight="1"/>
  <cols>
    <col min="1" max="1" width="11.33203125" customWidth="1"/>
    <col min="2" max="2" width="44.109375" customWidth="1"/>
    <col min="3" max="3" width="6.6640625" customWidth="1"/>
    <col min="4" max="4" width="12" customWidth="1"/>
    <col min="5" max="5" width="7.33203125" customWidth="1"/>
    <col min="6" max="6" width="6.44140625" customWidth="1"/>
    <col min="7" max="7" width="7.44140625" customWidth="1"/>
    <col min="8" max="8" width="9.88671875" customWidth="1"/>
    <col min="9" max="9" width="8.6640625" customWidth="1"/>
    <col min="10" max="10" width="8" customWidth="1"/>
    <col min="11" max="11" width="5.88671875" customWidth="1"/>
    <col min="12" max="12" width="7.88671875" customWidth="1"/>
    <col min="13" max="13" width="8.88671875" customWidth="1"/>
    <col min="14" max="14" width="5" customWidth="1"/>
    <col min="15" max="15" width="4.88671875" customWidth="1"/>
    <col min="16" max="16" width="5.44140625" customWidth="1"/>
    <col min="17" max="22" width="3.88671875" customWidth="1"/>
    <col min="23" max="24" width="4" customWidth="1"/>
    <col min="25" max="29" width="8.6640625" hidden="1" customWidth="1"/>
    <col min="30" max="32" width="9.109375" customWidth="1"/>
    <col min="33" max="34" width="12.6640625" customWidth="1"/>
    <col min="35" max="35" width="9.109375" customWidth="1"/>
    <col min="36" max="37" width="12.6640625" customWidth="1"/>
    <col min="38" max="38" width="9.109375" customWidth="1"/>
    <col min="39" max="39" width="12.6640625" customWidth="1"/>
    <col min="40" max="40" width="13.44140625" customWidth="1"/>
    <col min="41" max="41" width="9.109375" customWidth="1"/>
    <col min="42" max="42" width="12.6640625" customWidth="1"/>
    <col min="43" max="43" width="10.5546875" customWidth="1"/>
    <col min="44" max="64" width="9.109375" customWidth="1"/>
  </cols>
  <sheetData>
    <row r="1" spans="1:64" ht="15.75" customHeight="1">
      <c r="A1" s="912" t="s">
        <v>256</v>
      </c>
      <c r="B1" s="896"/>
      <c r="C1" s="896"/>
      <c r="D1" s="896"/>
      <c r="E1" s="896"/>
      <c r="F1" s="896"/>
      <c r="G1" s="896"/>
      <c r="H1" s="896"/>
      <c r="I1" s="896"/>
      <c r="J1" s="896"/>
      <c r="K1" s="896"/>
      <c r="L1" s="896"/>
      <c r="M1" s="896"/>
      <c r="N1" s="896"/>
      <c r="O1" s="896"/>
      <c r="P1" s="896"/>
      <c r="Q1" s="896"/>
      <c r="R1" s="896"/>
      <c r="S1" s="896"/>
      <c r="T1" s="896"/>
      <c r="U1" s="896"/>
      <c r="V1" s="896"/>
      <c r="W1" s="896"/>
      <c r="X1" s="897"/>
      <c r="Y1" s="27"/>
      <c r="Z1" s="27"/>
      <c r="AA1" s="27"/>
      <c r="AB1" s="27"/>
      <c r="AC1" s="27"/>
      <c r="AD1" s="27"/>
      <c r="AE1" s="27"/>
      <c r="AF1" s="27"/>
      <c r="AG1" s="285"/>
      <c r="AH1" s="285"/>
      <c r="AI1" s="285"/>
      <c r="AJ1" s="285"/>
      <c r="AK1" s="285"/>
      <c r="AL1" s="285"/>
      <c r="AM1" s="285"/>
      <c r="AN1" s="285"/>
      <c r="AO1" s="285"/>
      <c r="AP1" s="285"/>
      <c r="AQ1" s="285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</row>
    <row r="2" spans="1:64" ht="15.75" customHeight="1">
      <c r="A2" s="925" t="s">
        <v>54</v>
      </c>
      <c r="B2" s="924" t="s">
        <v>55</v>
      </c>
      <c r="C2" s="900" t="s">
        <v>56</v>
      </c>
      <c r="D2" s="869"/>
      <c r="E2" s="869"/>
      <c r="F2" s="870"/>
      <c r="G2" s="913" t="s">
        <v>57</v>
      </c>
      <c r="H2" s="900" t="s">
        <v>58</v>
      </c>
      <c r="I2" s="869"/>
      <c r="J2" s="869"/>
      <c r="K2" s="869"/>
      <c r="L2" s="869"/>
      <c r="M2" s="870"/>
      <c r="N2" s="926" t="s">
        <v>257</v>
      </c>
      <c r="O2" s="896"/>
      <c r="P2" s="896"/>
      <c r="Q2" s="896"/>
      <c r="R2" s="896"/>
      <c r="S2" s="896"/>
      <c r="T2" s="896"/>
      <c r="U2" s="896"/>
      <c r="V2" s="896"/>
      <c r="W2" s="896"/>
      <c r="X2" s="897"/>
      <c r="Y2" s="27"/>
      <c r="Z2" s="27"/>
      <c r="AA2" s="27"/>
      <c r="AB2" s="27"/>
      <c r="AC2" s="27"/>
      <c r="AD2" s="27"/>
      <c r="AE2" s="27"/>
      <c r="AF2" s="27"/>
      <c r="AG2" s="285"/>
      <c r="AH2" s="285"/>
      <c r="AI2" s="285"/>
      <c r="AJ2" s="285"/>
      <c r="AK2" s="285"/>
      <c r="AL2" s="285"/>
      <c r="AM2" s="285"/>
      <c r="AN2" s="285"/>
      <c r="AO2" s="285"/>
      <c r="AP2" s="285"/>
      <c r="AQ2" s="285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</row>
    <row r="3" spans="1:64" ht="15.75" customHeight="1">
      <c r="A3" s="914"/>
      <c r="B3" s="914"/>
      <c r="C3" s="916" t="s">
        <v>60</v>
      </c>
      <c r="D3" s="906" t="s">
        <v>61</v>
      </c>
      <c r="E3" s="901" t="s">
        <v>62</v>
      </c>
      <c r="F3" s="902"/>
      <c r="G3" s="914"/>
      <c r="H3" s="916" t="s">
        <v>63</v>
      </c>
      <c r="I3" s="937" t="s">
        <v>64</v>
      </c>
      <c r="J3" s="834"/>
      <c r="K3" s="834"/>
      <c r="L3" s="835"/>
      <c r="M3" s="909" t="s">
        <v>65</v>
      </c>
      <c r="N3" s="927"/>
      <c r="O3" s="886"/>
      <c r="P3" s="886"/>
      <c r="Q3" s="886"/>
      <c r="R3" s="886"/>
      <c r="S3" s="886"/>
      <c r="T3" s="886"/>
      <c r="U3" s="886"/>
      <c r="V3" s="886"/>
      <c r="W3" s="886"/>
      <c r="X3" s="887"/>
      <c r="Y3" s="27"/>
      <c r="Z3" s="27"/>
      <c r="AA3" s="27"/>
      <c r="AB3" s="27"/>
      <c r="AC3" s="27"/>
      <c r="AD3" s="27"/>
      <c r="AE3" s="27"/>
      <c r="AF3" s="27"/>
      <c r="AG3" s="285"/>
      <c r="AH3" s="285"/>
      <c r="AI3" s="285"/>
      <c r="AJ3" s="285"/>
      <c r="AK3" s="285"/>
      <c r="AL3" s="285"/>
      <c r="AM3" s="285"/>
      <c r="AN3" s="285"/>
      <c r="AO3" s="285"/>
      <c r="AP3" s="285"/>
      <c r="AQ3" s="285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</row>
    <row r="4" spans="1:64" ht="15.75" customHeight="1">
      <c r="A4" s="914"/>
      <c r="B4" s="914"/>
      <c r="C4" s="917"/>
      <c r="D4" s="907"/>
      <c r="E4" s="906" t="s">
        <v>66</v>
      </c>
      <c r="F4" s="909" t="s">
        <v>67</v>
      </c>
      <c r="G4" s="914"/>
      <c r="H4" s="917"/>
      <c r="I4" s="906" t="s">
        <v>52</v>
      </c>
      <c r="J4" s="906" t="s">
        <v>68</v>
      </c>
      <c r="K4" s="906" t="s">
        <v>69</v>
      </c>
      <c r="L4" s="906" t="s">
        <v>70</v>
      </c>
      <c r="M4" s="910"/>
      <c r="N4" s="905" t="s">
        <v>71</v>
      </c>
      <c r="O4" s="896"/>
      <c r="P4" s="897"/>
      <c r="Q4" s="905" t="s">
        <v>72</v>
      </c>
      <c r="R4" s="896"/>
      <c r="S4" s="897"/>
      <c r="T4" s="905" t="s">
        <v>73</v>
      </c>
      <c r="U4" s="896"/>
      <c r="V4" s="897"/>
      <c r="W4" s="905" t="s">
        <v>74</v>
      </c>
      <c r="X4" s="897"/>
      <c r="Y4" s="27"/>
      <c r="Z4" s="27"/>
      <c r="AA4" s="27"/>
      <c r="AB4" s="27"/>
      <c r="AC4" s="27"/>
      <c r="AD4" s="27"/>
      <c r="AE4" s="27"/>
      <c r="AF4" s="27"/>
      <c r="AG4" s="943" t="s">
        <v>71</v>
      </c>
      <c r="AH4" s="834"/>
      <c r="AI4" s="835"/>
      <c r="AJ4" s="943" t="s">
        <v>72</v>
      </c>
      <c r="AK4" s="834"/>
      <c r="AL4" s="835"/>
      <c r="AM4" s="943" t="s">
        <v>73</v>
      </c>
      <c r="AN4" s="834"/>
      <c r="AO4" s="835"/>
      <c r="AP4" s="943" t="s">
        <v>74</v>
      </c>
      <c r="AQ4" s="835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</row>
    <row r="5" spans="1:64" ht="15.75" customHeight="1">
      <c r="A5" s="914"/>
      <c r="B5" s="914"/>
      <c r="C5" s="917"/>
      <c r="D5" s="907"/>
      <c r="E5" s="907"/>
      <c r="F5" s="910"/>
      <c r="G5" s="914"/>
      <c r="H5" s="917"/>
      <c r="I5" s="907"/>
      <c r="J5" s="907"/>
      <c r="K5" s="907"/>
      <c r="L5" s="907"/>
      <c r="M5" s="910"/>
      <c r="N5" s="29">
        <v>1</v>
      </c>
      <c r="O5" s="30" t="s">
        <v>75</v>
      </c>
      <c r="P5" s="31" t="s">
        <v>76</v>
      </c>
      <c r="Q5" s="29">
        <v>3</v>
      </c>
      <c r="R5" s="30" t="s">
        <v>77</v>
      </c>
      <c r="S5" s="32" t="s">
        <v>78</v>
      </c>
      <c r="T5" s="33">
        <v>5</v>
      </c>
      <c r="U5" s="30" t="s">
        <v>79</v>
      </c>
      <c r="V5" s="32" t="s">
        <v>80</v>
      </c>
      <c r="W5" s="29">
        <v>7</v>
      </c>
      <c r="X5" s="32">
        <v>8</v>
      </c>
      <c r="Y5" s="27"/>
      <c r="Z5" s="27"/>
      <c r="AA5" s="27"/>
      <c r="AB5" s="27"/>
      <c r="AC5" s="27"/>
      <c r="AD5" s="27"/>
      <c r="AE5" s="27"/>
      <c r="AF5" s="27"/>
      <c r="AG5" s="287">
        <v>1</v>
      </c>
      <c r="AH5" s="287" t="s">
        <v>75</v>
      </c>
      <c r="AI5" s="287" t="s">
        <v>76</v>
      </c>
      <c r="AJ5" s="287">
        <v>3</v>
      </c>
      <c r="AK5" s="287" t="s">
        <v>77</v>
      </c>
      <c r="AL5" s="287" t="s">
        <v>78</v>
      </c>
      <c r="AM5" s="287">
        <v>5</v>
      </c>
      <c r="AN5" s="287" t="s">
        <v>79</v>
      </c>
      <c r="AO5" s="287" t="s">
        <v>80</v>
      </c>
      <c r="AP5" s="287">
        <v>7</v>
      </c>
      <c r="AQ5" s="287">
        <v>8</v>
      </c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</row>
    <row r="6" spans="1:64" ht="15.75" customHeight="1">
      <c r="A6" s="914"/>
      <c r="B6" s="914"/>
      <c r="C6" s="917"/>
      <c r="D6" s="907"/>
      <c r="E6" s="907"/>
      <c r="F6" s="910"/>
      <c r="G6" s="914"/>
      <c r="H6" s="917"/>
      <c r="I6" s="907"/>
      <c r="J6" s="907"/>
      <c r="K6" s="907"/>
      <c r="L6" s="907"/>
      <c r="M6" s="910"/>
      <c r="N6" s="905" t="s">
        <v>258</v>
      </c>
      <c r="O6" s="896"/>
      <c r="P6" s="896"/>
      <c r="Q6" s="896"/>
      <c r="R6" s="896"/>
      <c r="S6" s="896"/>
      <c r="T6" s="896"/>
      <c r="U6" s="896"/>
      <c r="V6" s="896"/>
      <c r="W6" s="896"/>
      <c r="X6" s="897"/>
      <c r="Y6" s="27"/>
      <c r="Z6" s="27"/>
      <c r="AA6" s="27"/>
      <c r="AB6" s="27"/>
      <c r="AC6" s="27"/>
      <c r="AD6" s="27"/>
      <c r="AE6" s="27"/>
      <c r="AF6" s="27"/>
      <c r="AG6" s="285"/>
      <c r="AH6" s="285"/>
      <c r="AI6" s="285"/>
      <c r="AJ6" s="285"/>
      <c r="AK6" s="285"/>
      <c r="AL6" s="285"/>
      <c r="AM6" s="285"/>
      <c r="AN6" s="285"/>
      <c r="AO6" s="285"/>
      <c r="AP6" s="285"/>
      <c r="AQ6" s="285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</row>
    <row r="7" spans="1:64" ht="23.25" customHeight="1">
      <c r="A7" s="915"/>
      <c r="B7" s="915"/>
      <c r="C7" s="878"/>
      <c r="D7" s="908"/>
      <c r="E7" s="908"/>
      <c r="F7" s="911"/>
      <c r="G7" s="915"/>
      <c r="H7" s="878"/>
      <c r="I7" s="908"/>
      <c r="J7" s="908"/>
      <c r="K7" s="908"/>
      <c r="L7" s="908"/>
      <c r="M7" s="911"/>
      <c r="N7" s="29">
        <v>15</v>
      </c>
      <c r="O7" s="30">
        <v>9</v>
      </c>
      <c r="P7" s="32">
        <v>9</v>
      </c>
      <c r="Q7" s="29">
        <v>15</v>
      </c>
      <c r="R7" s="30">
        <v>9</v>
      </c>
      <c r="S7" s="32">
        <v>9</v>
      </c>
      <c r="T7" s="29">
        <v>15</v>
      </c>
      <c r="U7" s="30">
        <v>9</v>
      </c>
      <c r="V7" s="32">
        <v>9</v>
      </c>
      <c r="W7" s="29">
        <v>15</v>
      </c>
      <c r="X7" s="32">
        <v>13</v>
      </c>
      <c r="Y7" s="27"/>
      <c r="Z7" s="27"/>
      <c r="AA7" s="27"/>
      <c r="AB7" s="27"/>
      <c r="AC7" s="27"/>
      <c r="AD7" s="27"/>
      <c r="AE7" s="27"/>
      <c r="AF7" s="27"/>
      <c r="AG7" s="285"/>
      <c r="AH7" s="285"/>
      <c r="AI7" s="285"/>
      <c r="AJ7" s="285"/>
      <c r="AK7" s="285"/>
      <c r="AL7" s="285"/>
      <c r="AM7" s="285"/>
      <c r="AN7" s="285"/>
      <c r="AO7" s="285"/>
      <c r="AP7" s="285"/>
      <c r="AQ7" s="285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</row>
    <row r="8" spans="1:64" ht="15.75" customHeight="1">
      <c r="A8" s="34">
        <v>1</v>
      </c>
      <c r="B8" s="35">
        <v>2</v>
      </c>
      <c r="C8" s="26">
        <v>3</v>
      </c>
      <c r="D8" s="34">
        <v>4</v>
      </c>
      <c r="E8" s="34">
        <v>5</v>
      </c>
      <c r="F8" s="34">
        <v>6</v>
      </c>
      <c r="G8" s="34">
        <v>7</v>
      </c>
      <c r="H8" s="34">
        <v>8</v>
      </c>
      <c r="I8" s="34">
        <v>9</v>
      </c>
      <c r="J8" s="34">
        <v>10</v>
      </c>
      <c r="K8" s="34">
        <v>11</v>
      </c>
      <c r="L8" s="34">
        <v>12</v>
      </c>
      <c r="M8" s="36">
        <v>13</v>
      </c>
      <c r="N8" s="29">
        <v>14</v>
      </c>
      <c r="O8" s="37">
        <v>15</v>
      </c>
      <c r="P8" s="29">
        <v>16</v>
      </c>
      <c r="Q8" s="37">
        <v>17</v>
      </c>
      <c r="R8" s="29">
        <v>18</v>
      </c>
      <c r="S8" s="37">
        <v>19</v>
      </c>
      <c r="T8" s="29">
        <v>20</v>
      </c>
      <c r="U8" s="37">
        <v>21</v>
      </c>
      <c r="V8" s="29">
        <v>22</v>
      </c>
      <c r="W8" s="37">
        <v>23</v>
      </c>
      <c r="X8" s="35">
        <v>24</v>
      </c>
      <c r="Y8" s="26">
        <v>25</v>
      </c>
      <c r="Z8" s="34">
        <v>26</v>
      </c>
      <c r="AA8" s="36">
        <v>27</v>
      </c>
      <c r="AB8" s="34">
        <v>28</v>
      </c>
      <c r="AC8" s="36">
        <v>29</v>
      </c>
      <c r="AD8" s="27"/>
      <c r="AE8" s="27"/>
      <c r="AF8" s="27"/>
      <c r="AG8" s="285"/>
      <c r="AH8" s="285"/>
      <c r="AI8" s="285"/>
      <c r="AJ8" s="285"/>
      <c r="AK8" s="285"/>
      <c r="AL8" s="285"/>
      <c r="AM8" s="285"/>
      <c r="AN8" s="285"/>
      <c r="AO8" s="285"/>
      <c r="AP8" s="285"/>
      <c r="AQ8" s="285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</row>
    <row r="9" spans="1:64" ht="15.75" customHeight="1">
      <c r="A9" s="933" t="s">
        <v>82</v>
      </c>
      <c r="B9" s="892"/>
      <c r="C9" s="892"/>
      <c r="D9" s="892"/>
      <c r="E9" s="892"/>
      <c r="F9" s="892"/>
      <c r="G9" s="892"/>
      <c r="H9" s="892"/>
      <c r="I9" s="892"/>
      <c r="J9" s="892"/>
      <c r="K9" s="892"/>
      <c r="L9" s="892"/>
      <c r="M9" s="892"/>
      <c r="N9" s="892"/>
      <c r="O9" s="892"/>
      <c r="P9" s="892"/>
      <c r="Q9" s="892"/>
      <c r="R9" s="892"/>
      <c r="S9" s="892"/>
      <c r="T9" s="892"/>
      <c r="U9" s="892"/>
      <c r="V9" s="892"/>
      <c r="W9" s="892"/>
      <c r="X9" s="893"/>
      <c r="Y9" s="27"/>
      <c r="Z9" s="27"/>
      <c r="AA9" s="27"/>
      <c r="AB9" s="27"/>
      <c r="AC9" s="27"/>
      <c r="AD9" s="27"/>
      <c r="AE9" s="27"/>
      <c r="AF9" s="27"/>
      <c r="AG9" s="285"/>
      <c r="AH9" s="285"/>
      <c r="AI9" s="285"/>
      <c r="AJ9" s="285"/>
      <c r="AK9" s="285"/>
      <c r="AL9" s="285"/>
      <c r="AM9" s="285"/>
      <c r="AN9" s="285"/>
      <c r="AO9" s="285"/>
      <c r="AP9" s="285"/>
      <c r="AQ9" s="285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</row>
    <row r="10" spans="1:64" ht="15.75" customHeight="1">
      <c r="A10" s="946" t="s">
        <v>83</v>
      </c>
      <c r="B10" s="834"/>
      <c r="C10" s="834"/>
      <c r="D10" s="834"/>
      <c r="E10" s="834"/>
      <c r="F10" s="834"/>
      <c r="G10" s="834"/>
      <c r="H10" s="834"/>
      <c r="I10" s="834"/>
      <c r="J10" s="834"/>
      <c r="K10" s="834"/>
      <c r="L10" s="834"/>
      <c r="M10" s="834"/>
      <c r="N10" s="834"/>
      <c r="O10" s="834"/>
      <c r="P10" s="834"/>
      <c r="Q10" s="834"/>
      <c r="R10" s="834"/>
      <c r="S10" s="834"/>
      <c r="T10" s="834"/>
      <c r="U10" s="834"/>
      <c r="V10" s="834"/>
      <c r="W10" s="834"/>
      <c r="X10" s="902"/>
      <c r="Y10" s="27"/>
      <c r="Z10" s="27"/>
      <c r="AA10" s="27"/>
      <c r="AB10" s="27"/>
      <c r="AC10" s="27"/>
      <c r="AD10" s="27"/>
      <c r="AE10" s="27" t="s">
        <v>71</v>
      </c>
      <c r="AF10" s="288">
        <f>AG28+AH28</f>
        <v>51</v>
      </c>
      <c r="AG10" s="285"/>
      <c r="AH10" s="285"/>
      <c r="AI10" s="285"/>
      <c r="AJ10" s="285"/>
      <c r="AK10" s="285"/>
      <c r="AL10" s="285"/>
      <c r="AM10" s="285"/>
      <c r="AN10" s="285"/>
      <c r="AO10" s="285"/>
      <c r="AP10" s="285"/>
      <c r="AQ10" s="285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</row>
    <row r="11" spans="1:64" ht="15.75" customHeight="1">
      <c r="A11" s="38" t="s">
        <v>84</v>
      </c>
      <c r="B11" s="39" t="s">
        <v>85</v>
      </c>
      <c r="C11" s="40"/>
      <c r="D11" s="41"/>
      <c r="E11" s="42"/>
      <c r="F11" s="43"/>
      <c r="G11" s="44">
        <f>G12+G13+G14+G15</f>
        <v>12</v>
      </c>
      <c r="H11" s="45">
        <f t="shared" ref="H11:I11" si="0">SUM(H12:H15)</f>
        <v>360</v>
      </c>
      <c r="I11" s="46">
        <f t="shared" si="0"/>
        <v>162</v>
      </c>
      <c r="J11" s="47"/>
      <c r="K11" s="47"/>
      <c r="L11" s="47">
        <f t="shared" ref="L11:M11" si="1">SUM(L12:L15)</f>
        <v>162</v>
      </c>
      <c r="M11" s="48">
        <f t="shared" si="1"/>
        <v>198</v>
      </c>
      <c r="N11" s="20"/>
      <c r="O11" s="49"/>
      <c r="P11" s="19"/>
      <c r="Q11" s="17"/>
      <c r="R11" s="49"/>
      <c r="S11" s="19"/>
      <c r="T11" s="17"/>
      <c r="U11" s="49"/>
      <c r="V11" s="19"/>
      <c r="W11" s="17"/>
      <c r="X11" s="19"/>
      <c r="Y11" s="27"/>
      <c r="Z11" s="27"/>
      <c r="AA11" s="27"/>
      <c r="AB11" s="27"/>
      <c r="AC11" s="27"/>
      <c r="AD11" s="27"/>
      <c r="AE11" s="27" t="s">
        <v>72</v>
      </c>
      <c r="AF11" s="288">
        <f>AJ28+AK28</f>
        <v>17</v>
      </c>
      <c r="AG11" s="285" t="b">
        <f t="shared" ref="AG11:AH11" si="2">ISBLANK(N11)</f>
        <v>1</v>
      </c>
      <c r="AH11" s="285" t="b">
        <f t="shared" si="2"/>
        <v>1</v>
      </c>
      <c r="AI11" s="285"/>
      <c r="AJ11" s="285" t="b">
        <f t="shared" ref="AJ11:AK11" si="3">ISBLANK(Q11)</f>
        <v>1</v>
      </c>
      <c r="AK11" s="285" t="b">
        <f t="shared" si="3"/>
        <v>1</v>
      </c>
      <c r="AL11" s="285"/>
      <c r="AM11" s="285" t="b">
        <f t="shared" ref="AM11:AN11" si="4">ISBLANK(T11)</f>
        <v>1</v>
      </c>
      <c r="AN11" s="285" t="b">
        <f t="shared" si="4"/>
        <v>1</v>
      </c>
      <c r="AO11" s="285"/>
      <c r="AP11" s="285" t="b">
        <f t="shared" ref="AP11:AQ11" si="5">ISBLANK(W11)</f>
        <v>1</v>
      </c>
      <c r="AQ11" s="285" t="b">
        <f t="shared" si="5"/>
        <v>1</v>
      </c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</row>
    <row r="12" spans="1:64" ht="15.75" customHeight="1">
      <c r="A12" s="50" t="s">
        <v>86</v>
      </c>
      <c r="B12" s="51" t="s">
        <v>85</v>
      </c>
      <c r="C12" s="52"/>
      <c r="D12" s="53">
        <v>1</v>
      </c>
      <c r="E12" s="54"/>
      <c r="F12" s="55"/>
      <c r="G12" s="56">
        <v>3</v>
      </c>
      <c r="H12" s="57">
        <f t="shared" ref="H12:H27" si="6">G12*30</f>
        <v>90</v>
      </c>
      <c r="I12" s="21">
        <f t="shared" ref="I12:I15" si="7">J12+K12+L12</f>
        <v>45</v>
      </c>
      <c r="J12" s="22"/>
      <c r="K12" s="22"/>
      <c r="L12" s="22">
        <v>45</v>
      </c>
      <c r="M12" s="23">
        <f t="shared" ref="M12:M27" si="8">H12-I12</f>
        <v>45</v>
      </c>
      <c r="N12" s="25">
        <v>3</v>
      </c>
      <c r="O12" s="58"/>
      <c r="P12" s="23"/>
      <c r="Q12" s="21"/>
      <c r="R12" s="58"/>
      <c r="S12" s="23"/>
      <c r="T12" s="21"/>
      <c r="U12" s="58"/>
      <c r="V12" s="23"/>
      <c r="W12" s="21"/>
      <c r="X12" s="23"/>
      <c r="Y12" s="27"/>
      <c r="Z12" s="27"/>
      <c r="AA12" s="27"/>
      <c r="AB12" s="27"/>
      <c r="AC12" s="27"/>
      <c r="AD12" s="27" t="s">
        <v>259</v>
      </c>
      <c r="AE12" s="27" t="s">
        <v>73</v>
      </c>
      <c r="AF12" s="288">
        <f>AM28+AN28</f>
        <v>0</v>
      </c>
      <c r="AG12" s="285" t="b">
        <f t="shared" ref="AG12:AH12" si="9">ISBLANK(N12)</f>
        <v>0</v>
      </c>
      <c r="AH12" s="285" t="b">
        <f t="shared" si="9"/>
        <v>1</v>
      </c>
      <c r="AI12" s="285"/>
      <c r="AJ12" s="285" t="b">
        <f t="shared" ref="AJ12:AK12" si="10">ISBLANK(Q12)</f>
        <v>1</v>
      </c>
      <c r="AK12" s="285" t="b">
        <f t="shared" si="10"/>
        <v>1</v>
      </c>
      <c r="AL12" s="285"/>
      <c r="AM12" s="285" t="b">
        <f t="shared" ref="AM12:AN12" si="11">ISBLANK(T12)</f>
        <v>1</v>
      </c>
      <c r="AN12" s="285" t="b">
        <f t="shared" si="11"/>
        <v>1</v>
      </c>
      <c r="AO12" s="285"/>
      <c r="AP12" s="285" t="b">
        <f t="shared" ref="AP12:AQ12" si="12">ISBLANK(W12)</f>
        <v>1</v>
      </c>
      <c r="AQ12" s="285" t="b">
        <f t="shared" si="12"/>
        <v>1</v>
      </c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</row>
    <row r="13" spans="1:64" ht="15.75" customHeight="1">
      <c r="A13" s="50" t="s">
        <v>87</v>
      </c>
      <c r="B13" s="51" t="s">
        <v>85</v>
      </c>
      <c r="C13" s="52"/>
      <c r="D13" s="53">
        <v>2</v>
      </c>
      <c r="E13" s="54"/>
      <c r="F13" s="55"/>
      <c r="G13" s="56">
        <v>3</v>
      </c>
      <c r="H13" s="57">
        <f t="shared" si="6"/>
        <v>90</v>
      </c>
      <c r="I13" s="21">
        <f t="shared" si="7"/>
        <v>36</v>
      </c>
      <c r="J13" s="22"/>
      <c r="K13" s="22"/>
      <c r="L13" s="22">
        <v>36</v>
      </c>
      <c r="M13" s="23">
        <f t="shared" si="8"/>
        <v>54</v>
      </c>
      <c r="N13" s="25"/>
      <c r="O13" s="58">
        <v>2</v>
      </c>
      <c r="P13" s="23">
        <v>2</v>
      </c>
      <c r="Q13" s="21"/>
      <c r="R13" s="58"/>
      <c r="S13" s="23"/>
      <c r="T13" s="21"/>
      <c r="U13" s="58"/>
      <c r="V13" s="23"/>
      <c r="W13" s="21"/>
      <c r="X13" s="23"/>
      <c r="Y13" s="27"/>
      <c r="Z13" s="27"/>
      <c r="AA13" s="27"/>
      <c r="AB13" s="27"/>
      <c r="AC13" s="27"/>
      <c r="AD13" s="27" t="s">
        <v>259</v>
      </c>
      <c r="AE13" s="27" t="s">
        <v>74</v>
      </c>
      <c r="AF13" s="288">
        <f>AP28+AQ28</f>
        <v>0</v>
      </c>
      <c r="AG13" s="285" t="b">
        <f t="shared" ref="AG13:AH13" si="13">ISBLANK(N13)</f>
        <v>1</v>
      </c>
      <c r="AH13" s="285" t="b">
        <f t="shared" si="13"/>
        <v>0</v>
      </c>
      <c r="AI13" s="285"/>
      <c r="AJ13" s="285" t="b">
        <f t="shared" ref="AJ13:AK13" si="14">ISBLANK(Q13)</f>
        <v>1</v>
      </c>
      <c r="AK13" s="285" t="b">
        <f t="shared" si="14"/>
        <v>1</v>
      </c>
      <c r="AL13" s="285"/>
      <c r="AM13" s="285" t="b">
        <f t="shared" ref="AM13:AN13" si="15">ISBLANK(T13)</f>
        <v>1</v>
      </c>
      <c r="AN13" s="285" t="b">
        <f t="shared" si="15"/>
        <v>1</v>
      </c>
      <c r="AO13" s="285"/>
      <c r="AP13" s="285" t="b">
        <f t="shared" ref="AP13:AQ13" si="16">ISBLANK(W13)</f>
        <v>1</v>
      </c>
      <c r="AQ13" s="285" t="b">
        <f t="shared" si="16"/>
        <v>1</v>
      </c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</row>
    <row r="14" spans="1:64" ht="15.75" customHeight="1">
      <c r="A14" s="50" t="s">
        <v>88</v>
      </c>
      <c r="B14" s="51" t="s">
        <v>85</v>
      </c>
      <c r="C14" s="52"/>
      <c r="D14" s="53">
        <v>3</v>
      </c>
      <c r="E14" s="59"/>
      <c r="F14" s="55"/>
      <c r="G14" s="56">
        <v>3</v>
      </c>
      <c r="H14" s="57">
        <f t="shared" si="6"/>
        <v>90</v>
      </c>
      <c r="I14" s="21">
        <f t="shared" si="7"/>
        <v>45</v>
      </c>
      <c r="J14" s="22"/>
      <c r="K14" s="22"/>
      <c r="L14" s="22">
        <v>45</v>
      </c>
      <c r="M14" s="23">
        <f t="shared" si="8"/>
        <v>45</v>
      </c>
      <c r="N14" s="25"/>
      <c r="O14" s="58"/>
      <c r="P14" s="23"/>
      <c r="Q14" s="487">
        <v>3</v>
      </c>
      <c r="R14" s="58"/>
      <c r="S14" s="23"/>
      <c r="T14" s="21"/>
      <c r="U14" s="58"/>
      <c r="V14" s="23"/>
      <c r="W14" s="60"/>
      <c r="X14" s="61"/>
      <c r="Y14" s="27"/>
      <c r="Z14" s="27"/>
      <c r="AA14" s="27"/>
      <c r="AB14" s="27"/>
      <c r="AC14" s="27"/>
      <c r="AD14" s="27" t="s">
        <v>259</v>
      </c>
      <c r="AE14" s="27"/>
      <c r="AF14" s="288">
        <f>SUM(AF10:AF13)</f>
        <v>68</v>
      </c>
      <c r="AG14" s="285" t="b">
        <f t="shared" ref="AG14:AH14" si="17">ISBLANK(N14)</f>
        <v>1</v>
      </c>
      <c r="AH14" s="285" t="b">
        <f t="shared" si="17"/>
        <v>1</v>
      </c>
      <c r="AI14" s="285"/>
      <c r="AJ14" s="285" t="b">
        <f t="shared" ref="AJ14:AK14" si="18">ISBLANK(Q14)</f>
        <v>0</v>
      </c>
      <c r="AK14" s="285" t="b">
        <f t="shared" si="18"/>
        <v>1</v>
      </c>
      <c r="AL14" s="285"/>
      <c r="AM14" s="285" t="b">
        <f t="shared" ref="AM14:AN14" si="19">ISBLANK(T14)</f>
        <v>1</v>
      </c>
      <c r="AN14" s="285" t="b">
        <f t="shared" si="19"/>
        <v>1</v>
      </c>
      <c r="AO14" s="285"/>
      <c r="AP14" s="285" t="b">
        <f t="shared" ref="AP14:AQ14" si="20">ISBLANK(W14)</f>
        <v>1</v>
      </c>
      <c r="AQ14" s="285" t="b">
        <f t="shared" si="20"/>
        <v>1</v>
      </c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</row>
    <row r="15" spans="1:64" ht="15.75" customHeight="1">
      <c r="A15" s="50" t="s">
        <v>89</v>
      </c>
      <c r="B15" s="51" t="s">
        <v>85</v>
      </c>
      <c r="C15" s="52"/>
      <c r="D15" s="62" t="s">
        <v>260</v>
      </c>
      <c r="E15" s="62"/>
      <c r="F15" s="55"/>
      <c r="G15" s="56">
        <v>3</v>
      </c>
      <c r="H15" s="57">
        <f t="shared" si="6"/>
        <v>90</v>
      </c>
      <c r="I15" s="21">
        <f t="shared" si="7"/>
        <v>36</v>
      </c>
      <c r="J15" s="22"/>
      <c r="K15" s="22"/>
      <c r="L15" s="22">
        <v>36</v>
      </c>
      <c r="M15" s="23">
        <f t="shared" si="8"/>
        <v>54</v>
      </c>
      <c r="N15" s="25"/>
      <c r="O15" s="58"/>
      <c r="P15" s="23"/>
      <c r="Q15" s="21"/>
      <c r="R15" s="58">
        <v>2</v>
      </c>
      <c r="S15" s="23">
        <v>2</v>
      </c>
      <c r="T15" s="21"/>
      <c r="U15" s="58"/>
      <c r="V15" s="23"/>
      <c r="W15" s="21"/>
      <c r="X15" s="23"/>
      <c r="Y15" s="27"/>
      <c r="Z15" s="27"/>
      <c r="AA15" s="27"/>
      <c r="AB15" s="27"/>
      <c r="AC15" s="27"/>
      <c r="AD15" s="27" t="s">
        <v>259</v>
      </c>
      <c r="AE15" s="27"/>
      <c r="AF15" s="27"/>
      <c r="AG15" s="285" t="b">
        <f t="shared" ref="AG15:AH15" si="21">ISBLANK(N15)</f>
        <v>1</v>
      </c>
      <c r="AH15" s="285" t="b">
        <f t="shared" si="21"/>
        <v>1</v>
      </c>
      <c r="AI15" s="285"/>
      <c r="AJ15" s="285" t="b">
        <f t="shared" ref="AJ15:AK15" si="22">ISBLANK(Q15)</f>
        <v>1</v>
      </c>
      <c r="AK15" s="285" t="b">
        <f t="shared" si="22"/>
        <v>0</v>
      </c>
      <c r="AL15" s="285"/>
      <c r="AM15" s="285" t="b">
        <f t="shared" ref="AM15:AN15" si="23">ISBLANK(T15)</f>
        <v>1</v>
      </c>
      <c r="AN15" s="285" t="b">
        <f t="shared" si="23"/>
        <v>1</v>
      </c>
      <c r="AO15" s="285"/>
      <c r="AP15" s="285" t="b">
        <f t="shared" ref="AP15:AQ15" si="24">ISBLANK(W15)</f>
        <v>1</v>
      </c>
      <c r="AQ15" s="285" t="b">
        <f t="shared" si="24"/>
        <v>1</v>
      </c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</row>
    <row r="16" spans="1:64" ht="15.75" customHeight="1">
      <c r="A16" s="63" t="s">
        <v>91</v>
      </c>
      <c r="B16" s="89" t="s">
        <v>261</v>
      </c>
      <c r="C16" s="52"/>
      <c r="D16" s="62" t="s">
        <v>103</v>
      </c>
      <c r="E16" s="59"/>
      <c r="F16" s="84"/>
      <c r="G16" s="85">
        <v>2</v>
      </c>
      <c r="H16" s="86">
        <f t="shared" si="6"/>
        <v>60</v>
      </c>
      <c r="I16" s="52">
        <f t="shared" ref="I16:I19" si="25">J16+L16</f>
        <v>30</v>
      </c>
      <c r="J16" s="53">
        <v>15</v>
      </c>
      <c r="K16" s="53"/>
      <c r="L16" s="53">
        <v>15</v>
      </c>
      <c r="M16" s="87">
        <f t="shared" si="8"/>
        <v>30</v>
      </c>
      <c r="N16" s="25">
        <v>2</v>
      </c>
      <c r="O16" s="58"/>
      <c r="P16" s="23"/>
      <c r="Q16" s="21"/>
      <c r="R16" s="58"/>
      <c r="S16" s="23"/>
      <c r="T16" s="21"/>
      <c r="U16" s="58"/>
      <c r="V16" s="23"/>
      <c r="W16" s="21"/>
      <c r="X16" s="88"/>
      <c r="Y16" s="27"/>
      <c r="Z16" s="27"/>
      <c r="AA16" s="27"/>
      <c r="AB16" s="27"/>
      <c r="AC16" s="27"/>
      <c r="AD16" s="27" t="s">
        <v>259</v>
      </c>
      <c r="AE16" s="27"/>
      <c r="AF16" s="27"/>
      <c r="AG16" s="285" t="b">
        <f t="shared" ref="AG16:AH16" si="26">ISBLANK(N16)</f>
        <v>0</v>
      </c>
      <c r="AH16" s="285" t="b">
        <f t="shared" si="26"/>
        <v>1</v>
      </c>
      <c r="AI16" s="285"/>
      <c r="AJ16" s="285" t="b">
        <f t="shared" ref="AJ16:AK16" si="27">ISBLANK(Q16)</f>
        <v>1</v>
      </c>
      <c r="AK16" s="285" t="b">
        <f t="shared" si="27"/>
        <v>1</v>
      </c>
      <c r="AL16" s="285"/>
      <c r="AM16" s="285" t="b">
        <f t="shared" ref="AM16:AN16" si="28">ISBLANK(T16)</f>
        <v>1</v>
      </c>
      <c r="AN16" s="285" t="b">
        <f t="shared" si="28"/>
        <v>1</v>
      </c>
      <c r="AO16" s="285"/>
      <c r="AP16" s="285" t="b">
        <f t="shared" ref="AP16:AQ16" si="29">ISBLANK(W16)</f>
        <v>1</v>
      </c>
      <c r="AQ16" s="285" t="b">
        <f t="shared" si="29"/>
        <v>1</v>
      </c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</row>
    <row r="17" spans="1:64" ht="15.75" customHeight="1">
      <c r="A17" s="63" t="s">
        <v>101</v>
      </c>
      <c r="B17" s="89" t="s">
        <v>105</v>
      </c>
      <c r="C17" s="52">
        <v>1</v>
      </c>
      <c r="D17" s="62"/>
      <c r="E17" s="59"/>
      <c r="F17" s="84"/>
      <c r="G17" s="85">
        <v>6</v>
      </c>
      <c r="H17" s="86">
        <f t="shared" si="6"/>
        <v>180</v>
      </c>
      <c r="I17" s="52">
        <f t="shared" si="25"/>
        <v>75</v>
      </c>
      <c r="J17" s="53">
        <v>45</v>
      </c>
      <c r="K17" s="53"/>
      <c r="L17" s="53">
        <v>30</v>
      </c>
      <c r="M17" s="87">
        <f t="shared" si="8"/>
        <v>105</v>
      </c>
      <c r="N17" s="25">
        <v>5</v>
      </c>
      <c r="O17" s="58"/>
      <c r="P17" s="23"/>
      <c r="Q17" s="21"/>
      <c r="R17" s="58"/>
      <c r="S17" s="23"/>
      <c r="T17" s="21"/>
      <c r="U17" s="58"/>
      <c r="V17" s="23"/>
      <c r="W17" s="21"/>
      <c r="X17" s="88"/>
      <c r="Y17" s="27"/>
      <c r="Z17" s="27"/>
      <c r="AA17" s="27"/>
      <c r="AB17" s="27"/>
      <c r="AC17" s="27"/>
      <c r="AD17" s="27" t="s">
        <v>259</v>
      </c>
      <c r="AE17" s="27"/>
      <c r="AF17" s="27"/>
      <c r="AG17" s="285" t="b">
        <f t="shared" ref="AG17:AH17" si="30">ISBLANK(N17)</f>
        <v>0</v>
      </c>
      <c r="AH17" s="285" t="b">
        <f t="shared" si="30"/>
        <v>1</v>
      </c>
      <c r="AI17" s="285"/>
      <c r="AJ17" s="285" t="b">
        <f t="shared" ref="AJ17:AK17" si="31">ISBLANK(Q17)</f>
        <v>1</v>
      </c>
      <c r="AK17" s="285" t="b">
        <f t="shared" si="31"/>
        <v>1</v>
      </c>
      <c r="AL17" s="285"/>
      <c r="AM17" s="285" t="b">
        <f t="shared" ref="AM17:AN17" si="32">ISBLANK(T17)</f>
        <v>1</v>
      </c>
      <c r="AN17" s="285" t="b">
        <f t="shared" si="32"/>
        <v>1</v>
      </c>
      <c r="AO17" s="285"/>
      <c r="AP17" s="285" t="b">
        <f t="shared" ref="AP17:AQ17" si="33">ISBLANK(W17)</f>
        <v>1</v>
      </c>
      <c r="AQ17" s="285" t="b">
        <f t="shared" si="33"/>
        <v>1</v>
      </c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</row>
    <row r="18" spans="1:64" ht="15.75" customHeight="1">
      <c r="A18" s="63" t="s">
        <v>104</v>
      </c>
      <c r="B18" s="89" t="s">
        <v>107</v>
      </c>
      <c r="C18" s="52"/>
      <c r="D18" s="53" t="s">
        <v>95</v>
      </c>
      <c r="E18" s="54"/>
      <c r="F18" s="90"/>
      <c r="G18" s="85">
        <v>3</v>
      </c>
      <c r="H18" s="86">
        <f t="shared" si="6"/>
        <v>90</v>
      </c>
      <c r="I18" s="52">
        <f t="shared" si="25"/>
        <v>36</v>
      </c>
      <c r="J18" s="53">
        <v>18</v>
      </c>
      <c r="K18" s="53"/>
      <c r="L18" s="53">
        <v>18</v>
      </c>
      <c r="M18" s="87">
        <f t="shared" si="8"/>
        <v>54</v>
      </c>
      <c r="N18" s="25"/>
      <c r="O18" s="58">
        <v>2</v>
      </c>
      <c r="P18" s="88">
        <v>2</v>
      </c>
      <c r="Q18" s="21"/>
      <c r="R18" s="58"/>
      <c r="S18" s="23"/>
      <c r="T18" s="21"/>
      <c r="U18" s="58"/>
      <c r="V18" s="23"/>
      <c r="W18" s="21"/>
      <c r="X18" s="23"/>
      <c r="Y18" s="27"/>
      <c r="Z18" s="27"/>
      <c r="AA18" s="27"/>
      <c r="AB18" s="27"/>
      <c r="AC18" s="27"/>
      <c r="AD18" s="27" t="s">
        <v>259</v>
      </c>
      <c r="AE18" s="27"/>
      <c r="AF18" s="27"/>
      <c r="AG18" s="285" t="b">
        <f t="shared" ref="AG18:AH18" si="34">ISBLANK(N18)</f>
        <v>1</v>
      </c>
      <c r="AH18" s="285" t="b">
        <f t="shared" si="34"/>
        <v>0</v>
      </c>
      <c r="AI18" s="285"/>
      <c r="AJ18" s="285" t="b">
        <f t="shared" ref="AJ18:AK18" si="35">ISBLANK(Q18)</f>
        <v>1</v>
      </c>
      <c r="AK18" s="285" t="b">
        <f t="shared" si="35"/>
        <v>1</v>
      </c>
      <c r="AL18" s="285"/>
      <c r="AM18" s="285" t="b">
        <f t="shared" ref="AM18:AN18" si="36">ISBLANK(T18)</f>
        <v>1</v>
      </c>
      <c r="AN18" s="285" t="b">
        <f t="shared" si="36"/>
        <v>1</v>
      </c>
      <c r="AO18" s="285"/>
      <c r="AP18" s="285" t="b">
        <f t="shared" ref="AP18:AQ18" si="37">ISBLANK(W18)</f>
        <v>1</v>
      </c>
      <c r="AQ18" s="285" t="b">
        <f t="shared" si="37"/>
        <v>1</v>
      </c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</row>
    <row r="19" spans="1:64" ht="15.75" customHeight="1">
      <c r="A19" s="63" t="s">
        <v>106</v>
      </c>
      <c r="B19" s="89" t="s">
        <v>109</v>
      </c>
      <c r="C19" s="52">
        <v>2</v>
      </c>
      <c r="D19" s="53"/>
      <c r="E19" s="54"/>
      <c r="F19" s="90"/>
      <c r="G19" s="85">
        <v>3</v>
      </c>
      <c r="H19" s="86">
        <f t="shared" si="6"/>
        <v>90</v>
      </c>
      <c r="I19" s="52">
        <f t="shared" si="25"/>
        <v>54</v>
      </c>
      <c r="J19" s="53">
        <v>18</v>
      </c>
      <c r="K19" s="53"/>
      <c r="L19" s="53">
        <v>36</v>
      </c>
      <c r="M19" s="87">
        <f t="shared" si="8"/>
        <v>36</v>
      </c>
      <c r="N19" s="25"/>
      <c r="O19" s="58">
        <v>3</v>
      </c>
      <c r="P19" s="88">
        <v>3</v>
      </c>
      <c r="Q19" s="21"/>
      <c r="R19" s="58"/>
      <c r="S19" s="23"/>
      <c r="T19" s="21"/>
      <c r="U19" s="58"/>
      <c r="V19" s="23"/>
      <c r="W19" s="21"/>
      <c r="X19" s="23"/>
      <c r="Y19" s="27"/>
      <c r="Z19" s="27"/>
      <c r="AA19" s="27"/>
      <c r="AB19" s="27"/>
      <c r="AC19" s="27"/>
      <c r="AD19" s="27" t="s">
        <v>259</v>
      </c>
      <c r="AE19" s="27"/>
      <c r="AF19" s="27"/>
      <c r="AG19" s="285" t="b">
        <f t="shared" ref="AG19:AH19" si="38">ISBLANK(N19)</f>
        <v>1</v>
      </c>
      <c r="AH19" s="285" t="b">
        <f t="shared" si="38"/>
        <v>0</v>
      </c>
      <c r="AI19" s="285"/>
      <c r="AJ19" s="285" t="b">
        <f t="shared" ref="AJ19:AK19" si="39">ISBLANK(Q19)</f>
        <v>1</v>
      </c>
      <c r="AK19" s="285" t="b">
        <f t="shared" si="39"/>
        <v>1</v>
      </c>
      <c r="AL19" s="285"/>
      <c r="AM19" s="285" t="b">
        <f t="shared" ref="AM19:AN19" si="40">ISBLANK(T19)</f>
        <v>1</v>
      </c>
      <c r="AN19" s="285" t="b">
        <f t="shared" si="40"/>
        <v>1</v>
      </c>
      <c r="AO19" s="285"/>
      <c r="AP19" s="285" t="b">
        <f t="shared" ref="AP19:AQ19" si="41">ISBLANK(W19)</f>
        <v>1</v>
      </c>
      <c r="AQ19" s="285" t="b">
        <f t="shared" si="41"/>
        <v>1</v>
      </c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</row>
    <row r="20" spans="1:64" ht="15.75" customHeight="1">
      <c r="A20" s="63" t="s">
        <v>108</v>
      </c>
      <c r="B20" s="89" t="s">
        <v>111</v>
      </c>
      <c r="C20" s="52">
        <v>1</v>
      </c>
      <c r="D20" s="53"/>
      <c r="E20" s="54"/>
      <c r="F20" s="90"/>
      <c r="G20" s="85">
        <v>6</v>
      </c>
      <c r="H20" s="86">
        <f t="shared" si="6"/>
        <v>180</v>
      </c>
      <c r="I20" s="52">
        <f t="shared" ref="I20:I27" si="42">J20+K20+L20</f>
        <v>75</v>
      </c>
      <c r="J20" s="53">
        <v>30</v>
      </c>
      <c r="K20" s="53"/>
      <c r="L20" s="53">
        <v>45</v>
      </c>
      <c r="M20" s="87">
        <f t="shared" si="8"/>
        <v>105</v>
      </c>
      <c r="N20" s="25">
        <v>5</v>
      </c>
      <c r="O20" s="58"/>
      <c r="P20" s="61"/>
      <c r="Q20" s="21"/>
      <c r="R20" s="58"/>
      <c r="S20" s="23"/>
      <c r="T20" s="21"/>
      <c r="U20" s="58"/>
      <c r="V20" s="23"/>
      <c r="W20" s="21"/>
      <c r="X20" s="23"/>
      <c r="Y20" s="91"/>
      <c r="Z20" s="91"/>
      <c r="AA20" s="91"/>
      <c r="AB20" s="91"/>
      <c r="AC20" s="91"/>
      <c r="AD20" s="91" t="s">
        <v>259</v>
      </c>
      <c r="AE20" s="91"/>
      <c r="AF20" s="91"/>
      <c r="AG20" s="285" t="b">
        <f t="shared" ref="AG20:AH20" si="43">ISBLANK(N20)</f>
        <v>0</v>
      </c>
      <c r="AH20" s="285" t="b">
        <f t="shared" si="43"/>
        <v>1</v>
      </c>
      <c r="AI20" s="290"/>
      <c r="AJ20" s="285" t="b">
        <f t="shared" ref="AJ20:AK20" si="44">ISBLANK(Q20)</f>
        <v>1</v>
      </c>
      <c r="AK20" s="285" t="b">
        <f t="shared" si="44"/>
        <v>1</v>
      </c>
      <c r="AL20" s="290"/>
      <c r="AM20" s="285" t="b">
        <f t="shared" ref="AM20:AN20" si="45">ISBLANK(T20)</f>
        <v>1</v>
      </c>
      <c r="AN20" s="285" t="b">
        <f t="shared" si="45"/>
        <v>1</v>
      </c>
      <c r="AO20" s="290"/>
      <c r="AP20" s="285" t="b">
        <f t="shared" ref="AP20:AQ20" si="46">ISBLANK(W20)</f>
        <v>1</v>
      </c>
      <c r="AQ20" s="285" t="b">
        <f t="shared" si="46"/>
        <v>1</v>
      </c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</row>
    <row r="21" spans="1:64" ht="15.75" customHeight="1">
      <c r="A21" s="63" t="s">
        <v>110</v>
      </c>
      <c r="B21" s="89" t="s">
        <v>262</v>
      </c>
      <c r="C21" s="93">
        <v>2</v>
      </c>
      <c r="D21" s="53"/>
      <c r="E21" s="54"/>
      <c r="F21" s="87"/>
      <c r="G21" s="85">
        <v>6</v>
      </c>
      <c r="H21" s="86">
        <f t="shared" si="6"/>
        <v>180</v>
      </c>
      <c r="I21" s="52">
        <f t="shared" si="42"/>
        <v>72</v>
      </c>
      <c r="J21" s="53">
        <v>36</v>
      </c>
      <c r="K21" s="53">
        <v>18</v>
      </c>
      <c r="L21" s="53">
        <v>18</v>
      </c>
      <c r="M21" s="87">
        <f t="shared" si="8"/>
        <v>108</v>
      </c>
      <c r="N21" s="25"/>
      <c r="O21" s="58">
        <v>4</v>
      </c>
      <c r="P21" s="23">
        <v>4</v>
      </c>
      <c r="Q21" s="21"/>
      <c r="R21" s="58"/>
      <c r="S21" s="23"/>
      <c r="T21" s="21"/>
      <c r="U21" s="58"/>
      <c r="V21" s="23"/>
      <c r="W21" s="21"/>
      <c r="X21" s="23"/>
      <c r="Y21" s="27"/>
      <c r="Z21" s="27"/>
      <c r="AA21" s="27"/>
      <c r="AB21" s="27"/>
      <c r="AC21" s="27"/>
      <c r="AD21" s="27" t="s">
        <v>259</v>
      </c>
      <c r="AE21" s="27"/>
      <c r="AF21" s="27"/>
      <c r="AG21" s="285" t="b">
        <f t="shared" ref="AG21:AH21" si="47">ISBLANK(N21)</f>
        <v>1</v>
      </c>
      <c r="AH21" s="285" t="b">
        <f t="shared" si="47"/>
        <v>0</v>
      </c>
      <c r="AI21" s="285"/>
      <c r="AJ21" s="285" t="b">
        <f t="shared" ref="AJ21:AK21" si="48">ISBLANK(Q21)</f>
        <v>1</v>
      </c>
      <c r="AK21" s="285" t="b">
        <f t="shared" si="48"/>
        <v>1</v>
      </c>
      <c r="AL21" s="285"/>
      <c r="AM21" s="285" t="b">
        <f t="shared" ref="AM21:AN21" si="49">ISBLANK(T21)</f>
        <v>1</v>
      </c>
      <c r="AN21" s="285" t="b">
        <f t="shared" si="49"/>
        <v>1</v>
      </c>
      <c r="AO21" s="285"/>
      <c r="AP21" s="285" t="b">
        <f t="shared" ref="AP21:AQ21" si="50">ISBLANK(W21)</f>
        <v>1</v>
      </c>
      <c r="AQ21" s="285" t="b">
        <f t="shared" si="50"/>
        <v>1</v>
      </c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</row>
    <row r="22" spans="1:64" ht="15.75" customHeight="1">
      <c r="A22" s="63" t="s">
        <v>112</v>
      </c>
      <c r="B22" s="92" t="s">
        <v>263</v>
      </c>
      <c r="C22" s="93"/>
      <c r="D22" s="53">
        <v>1</v>
      </c>
      <c r="E22" s="53"/>
      <c r="F22" s="87"/>
      <c r="G22" s="95">
        <v>4</v>
      </c>
      <c r="H22" s="86">
        <f t="shared" si="6"/>
        <v>120</v>
      </c>
      <c r="I22" s="52">
        <f t="shared" si="42"/>
        <v>60</v>
      </c>
      <c r="J22" s="53">
        <v>15</v>
      </c>
      <c r="K22" s="53">
        <v>45</v>
      </c>
      <c r="L22" s="53"/>
      <c r="M22" s="87">
        <f t="shared" si="8"/>
        <v>60</v>
      </c>
      <c r="N22" s="25">
        <v>4</v>
      </c>
      <c r="O22" s="58"/>
      <c r="P22" s="23"/>
      <c r="Q22" s="21"/>
      <c r="R22" s="58"/>
      <c r="S22" s="23"/>
      <c r="T22" s="21"/>
      <c r="U22" s="58"/>
      <c r="V22" s="23"/>
      <c r="W22" s="21"/>
      <c r="X22" s="23"/>
      <c r="Y22" s="27"/>
      <c r="Z22" s="27"/>
      <c r="AA22" s="27"/>
      <c r="AB22" s="27"/>
      <c r="AC22" s="27"/>
      <c r="AD22" s="27" t="s">
        <v>259</v>
      </c>
      <c r="AE22" s="27"/>
      <c r="AF22" s="27"/>
      <c r="AG22" s="285" t="b">
        <f t="shared" ref="AG22:AH22" si="51">ISBLANK(N22)</f>
        <v>0</v>
      </c>
      <c r="AH22" s="285" t="b">
        <f t="shared" si="51"/>
        <v>1</v>
      </c>
      <c r="AI22" s="285"/>
      <c r="AJ22" s="285" t="b">
        <f t="shared" ref="AJ22:AK22" si="52">ISBLANK(Q22)</f>
        <v>1</v>
      </c>
      <c r="AK22" s="285" t="b">
        <f t="shared" si="52"/>
        <v>1</v>
      </c>
      <c r="AL22" s="285"/>
      <c r="AM22" s="285" t="b">
        <f t="shared" ref="AM22:AN22" si="53">ISBLANK(T22)</f>
        <v>1</v>
      </c>
      <c r="AN22" s="285" t="b">
        <f t="shared" si="53"/>
        <v>1</v>
      </c>
      <c r="AO22" s="285"/>
      <c r="AP22" s="285" t="b">
        <f t="shared" ref="AP22:AQ22" si="54">ISBLANK(W22)</f>
        <v>1</v>
      </c>
      <c r="AQ22" s="285" t="b">
        <f t="shared" si="54"/>
        <v>1</v>
      </c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</row>
    <row r="23" spans="1:64" ht="15.75" customHeight="1">
      <c r="A23" s="63" t="s">
        <v>264</v>
      </c>
      <c r="B23" s="92" t="s">
        <v>265</v>
      </c>
      <c r="C23" s="93">
        <v>1</v>
      </c>
      <c r="D23" s="53"/>
      <c r="E23" s="53"/>
      <c r="F23" s="87"/>
      <c r="G23" s="95">
        <v>5</v>
      </c>
      <c r="H23" s="86">
        <f t="shared" si="6"/>
        <v>150</v>
      </c>
      <c r="I23" s="52">
        <f t="shared" si="42"/>
        <v>60</v>
      </c>
      <c r="J23" s="53">
        <v>30</v>
      </c>
      <c r="K23" s="53"/>
      <c r="L23" s="53">
        <v>30</v>
      </c>
      <c r="M23" s="87">
        <f t="shared" si="8"/>
        <v>90</v>
      </c>
      <c r="N23" s="25">
        <v>4</v>
      </c>
      <c r="O23" s="58"/>
      <c r="P23" s="23"/>
      <c r="Q23" s="21"/>
      <c r="R23" s="58"/>
      <c r="S23" s="23"/>
      <c r="T23" s="21"/>
      <c r="U23" s="58"/>
      <c r="V23" s="23"/>
      <c r="W23" s="21"/>
      <c r="X23" s="23"/>
      <c r="Y23" s="27"/>
      <c r="Z23" s="27"/>
      <c r="AA23" s="27"/>
      <c r="AB23" s="27"/>
      <c r="AC23" s="27"/>
      <c r="AD23" s="27" t="s">
        <v>259</v>
      </c>
      <c r="AE23" s="27"/>
      <c r="AF23" s="27"/>
      <c r="AG23" s="285" t="b">
        <f t="shared" ref="AG23:AH23" si="55">ISBLANK(N23)</f>
        <v>0</v>
      </c>
      <c r="AH23" s="285" t="b">
        <f t="shared" si="55"/>
        <v>1</v>
      </c>
      <c r="AI23" s="285"/>
      <c r="AJ23" s="285" t="b">
        <f t="shared" ref="AJ23:AK23" si="56">ISBLANK(Q23)</f>
        <v>1</v>
      </c>
      <c r="AK23" s="285" t="b">
        <f t="shared" si="56"/>
        <v>1</v>
      </c>
      <c r="AL23" s="285"/>
      <c r="AM23" s="285" t="b">
        <f t="shared" ref="AM23:AN23" si="57">ISBLANK(T23)</f>
        <v>1</v>
      </c>
      <c r="AN23" s="285" t="b">
        <f t="shared" si="57"/>
        <v>1</v>
      </c>
      <c r="AO23" s="285"/>
      <c r="AP23" s="285" t="b">
        <f t="shared" ref="AP23:AQ23" si="58">ISBLANK(W23)</f>
        <v>1</v>
      </c>
      <c r="AQ23" s="285" t="b">
        <f t="shared" si="58"/>
        <v>1</v>
      </c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</row>
    <row r="24" spans="1:64" ht="15.75" customHeight="1">
      <c r="A24" s="63" t="s">
        <v>114</v>
      </c>
      <c r="B24" s="92" t="s">
        <v>120</v>
      </c>
      <c r="C24" s="93">
        <v>2</v>
      </c>
      <c r="D24" s="53"/>
      <c r="E24" s="53"/>
      <c r="F24" s="87"/>
      <c r="G24" s="95">
        <v>6</v>
      </c>
      <c r="H24" s="86">
        <f t="shared" si="6"/>
        <v>180</v>
      </c>
      <c r="I24" s="52">
        <f t="shared" si="42"/>
        <v>72</v>
      </c>
      <c r="J24" s="53">
        <v>36</v>
      </c>
      <c r="K24" s="53"/>
      <c r="L24" s="53">
        <v>36</v>
      </c>
      <c r="M24" s="87">
        <f t="shared" si="8"/>
        <v>108</v>
      </c>
      <c r="N24" s="25"/>
      <c r="O24" s="58">
        <v>4</v>
      </c>
      <c r="P24" s="23">
        <v>4</v>
      </c>
      <c r="Q24" s="21"/>
      <c r="R24" s="58"/>
      <c r="S24" s="23"/>
      <c r="T24" s="21"/>
      <c r="U24" s="58"/>
      <c r="V24" s="23"/>
      <c r="W24" s="21"/>
      <c r="X24" s="23"/>
      <c r="Y24" s="27"/>
      <c r="Z24" s="27"/>
      <c r="AA24" s="27"/>
      <c r="AB24" s="27"/>
      <c r="AC24" s="27"/>
      <c r="AD24" s="27" t="s">
        <v>259</v>
      </c>
      <c r="AE24" s="27"/>
      <c r="AF24" s="27"/>
      <c r="AG24" s="285" t="b">
        <f t="shared" ref="AG24:AH24" si="59">ISBLANK(N24)</f>
        <v>1</v>
      </c>
      <c r="AH24" s="285" t="b">
        <f t="shared" si="59"/>
        <v>0</v>
      </c>
      <c r="AI24" s="285"/>
      <c r="AJ24" s="285" t="b">
        <f t="shared" ref="AJ24:AK24" si="60">ISBLANK(Q24)</f>
        <v>1</v>
      </c>
      <c r="AK24" s="285" t="b">
        <f t="shared" si="60"/>
        <v>1</v>
      </c>
      <c r="AL24" s="285"/>
      <c r="AM24" s="285" t="b">
        <f t="shared" ref="AM24:AN24" si="61">ISBLANK(T24)</f>
        <v>1</v>
      </c>
      <c r="AN24" s="285" t="b">
        <f t="shared" si="61"/>
        <v>1</v>
      </c>
      <c r="AO24" s="285"/>
      <c r="AP24" s="285" t="b">
        <f t="shared" ref="AP24:AQ24" si="62">ISBLANK(W24)</f>
        <v>1</v>
      </c>
      <c r="AQ24" s="285" t="b">
        <f t="shared" si="62"/>
        <v>1</v>
      </c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</row>
    <row r="25" spans="1:64" ht="15.75" customHeight="1">
      <c r="A25" s="63" t="s">
        <v>108</v>
      </c>
      <c r="B25" s="89" t="s">
        <v>266</v>
      </c>
      <c r="C25" s="52">
        <v>1</v>
      </c>
      <c r="D25" s="53"/>
      <c r="E25" s="54"/>
      <c r="F25" s="90"/>
      <c r="G25" s="85">
        <v>4</v>
      </c>
      <c r="H25" s="86">
        <f t="shared" si="6"/>
        <v>120</v>
      </c>
      <c r="I25" s="52">
        <f t="shared" si="42"/>
        <v>45</v>
      </c>
      <c r="J25" s="53">
        <v>30</v>
      </c>
      <c r="K25" s="53"/>
      <c r="L25" s="53">
        <v>15</v>
      </c>
      <c r="M25" s="54">
        <f t="shared" si="8"/>
        <v>75</v>
      </c>
      <c r="N25" s="22">
        <v>3</v>
      </c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7"/>
      <c r="Z25" s="27"/>
      <c r="AA25" s="27"/>
      <c r="AB25" s="27"/>
      <c r="AC25" s="27"/>
      <c r="AD25" s="27"/>
      <c r="AE25" s="27"/>
      <c r="AF25" s="27"/>
      <c r="AG25" s="285" t="b">
        <f t="shared" ref="AG25:AH25" si="63">ISBLANK(N25)</f>
        <v>0</v>
      </c>
      <c r="AH25" s="285" t="b">
        <f t="shared" si="63"/>
        <v>1</v>
      </c>
      <c r="AI25" s="285"/>
      <c r="AJ25" s="285"/>
      <c r="AK25" s="285"/>
      <c r="AL25" s="285"/>
      <c r="AM25" s="285"/>
      <c r="AN25" s="285"/>
      <c r="AO25" s="285"/>
      <c r="AP25" s="285"/>
      <c r="AQ25" s="285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</row>
    <row r="26" spans="1:64" ht="15.75" customHeight="1">
      <c r="A26" s="94" t="s">
        <v>117</v>
      </c>
      <c r="B26" s="292" t="s">
        <v>267</v>
      </c>
      <c r="C26" s="293"/>
      <c r="D26" s="53">
        <v>3</v>
      </c>
      <c r="E26" s="53"/>
      <c r="F26" s="53"/>
      <c r="G26" s="294">
        <v>6</v>
      </c>
      <c r="H26" s="53">
        <f t="shared" si="6"/>
        <v>180</v>
      </c>
      <c r="I26" s="295">
        <f t="shared" si="42"/>
        <v>60</v>
      </c>
      <c r="J26" s="53">
        <v>30</v>
      </c>
      <c r="K26" s="53"/>
      <c r="L26" s="53">
        <v>30</v>
      </c>
      <c r="M26" s="99">
        <f t="shared" si="8"/>
        <v>120</v>
      </c>
      <c r="N26" s="22"/>
      <c r="O26" s="22"/>
      <c r="P26" s="22"/>
      <c r="Q26" s="488">
        <v>4</v>
      </c>
      <c r="R26" s="22"/>
      <c r="S26" s="22"/>
      <c r="T26" s="22"/>
      <c r="U26" s="22"/>
      <c r="V26" s="22"/>
      <c r="W26" s="22"/>
      <c r="X26" s="22"/>
      <c r="Y26" s="27"/>
      <c r="Z26" s="27"/>
      <c r="AA26" s="27"/>
      <c r="AB26" s="27"/>
      <c r="AC26" s="27"/>
      <c r="AD26" s="27" t="s">
        <v>259</v>
      </c>
      <c r="AE26" s="27"/>
      <c r="AF26" s="27"/>
      <c r="AG26" s="285" t="b">
        <f t="shared" ref="AG26:AH26" si="64">ISBLANK(N26)</f>
        <v>1</v>
      </c>
      <c r="AH26" s="285" t="b">
        <f t="shared" si="64"/>
        <v>1</v>
      </c>
      <c r="AI26" s="285"/>
      <c r="AJ26" s="285" t="b">
        <f t="shared" ref="AJ26:AK26" si="65">ISBLANK(Q26)</f>
        <v>0</v>
      </c>
      <c r="AK26" s="285" t="b">
        <f t="shared" si="65"/>
        <v>1</v>
      </c>
      <c r="AL26" s="285"/>
      <c r="AM26" s="285" t="b">
        <f t="shared" ref="AM26:AN26" si="66">ISBLANK(T26)</f>
        <v>1</v>
      </c>
      <c r="AN26" s="285" t="b">
        <f t="shared" si="66"/>
        <v>1</v>
      </c>
      <c r="AO26" s="285"/>
      <c r="AP26" s="285" t="b">
        <f t="shared" ref="AP26:AQ26" si="67">ISBLANK(W26)</f>
        <v>1</v>
      </c>
      <c r="AQ26" s="285" t="b">
        <f t="shared" si="67"/>
        <v>1</v>
      </c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</row>
    <row r="27" spans="1:64" ht="15.75" customHeight="1">
      <c r="A27" s="94" t="s">
        <v>119</v>
      </c>
      <c r="B27" s="292" t="s">
        <v>268</v>
      </c>
      <c r="C27" s="293"/>
      <c r="D27" s="53">
        <v>3</v>
      </c>
      <c r="E27" s="53"/>
      <c r="F27" s="53"/>
      <c r="G27" s="294">
        <v>5</v>
      </c>
      <c r="H27" s="53">
        <f t="shared" si="6"/>
        <v>150</v>
      </c>
      <c r="I27" s="295">
        <f t="shared" si="42"/>
        <v>45</v>
      </c>
      <c r="J27" s="53">
        <v>30</v>
      </c>
      <c r="K27" s="53"/>
      <c r="L27" s="53">
        <v>15</v>
      </c>
      <c r="M27" s="99">
        <f t="shared" si="8"/>
        <v>105</v>
      </c>
      <c r="N27" s="22"/>
      <c r="O27" s="22"/>
      <c r="P27" s="22"/>
      <c r="Q27" s="488">
        <v>3</v>
      </c>
      <c r="R27" s="22"/>
      <c r="S27" s="22"/>
      <c r="T27" s="22"/>
      <c r="U27" s="22"/>
      <c r="V27" s="22"/>
      <c r="W27" s="22"/>
      <c r="X27" s="22"/>
      <c r="Y27" s="27"/>
      <c r="Z27" s="27"/>
      <c r="AA27" s="27"/>
      <c r="AB27" s="27"/>
      <c r="AC27" s="27"/>
      <c r="AD27" s="27" t="s">
        <v>259</v>
      </c>
      <c r="AE27" s="27"/>
      <c r="AF27" s="27"/>
      <c r="AG27" s="285" t="b">
        <f t="shared" ref="AG27:AH27" si="68">ISBLANK(N27)</f>
        <v>1</v>
      </c>
      <c r="AH27" s="285" t="b">
        <f t="shared" si="68"/>
        <v>1</v>
      </c>
      <c r="AI27" s="285"/>
      <c r="AJ27" s="285" t="b">
        <f t="shared" ref="AJ27:AK27" si="69">ISBLANK(Q27)</f>
        <v>0</v>
      </c>
      <c r="AK27" s="285" t="b">
        <f t="shared" si="69"/>
        <v>1</v>
      </c>
      <c r="AL27" s="285"/>
      <c r="AM27" s="285" t="b">
        <f t="shared" ref="AM27:AN27" si="70">ISBLANK(T27)</f>
        <v>1</v>
      </c>
      <c r="AN27" s="285" t="b">
        <f t="shared" si="70"/>
        <v>1</v>
      </c>
      <c r="AO27" s="285"/>
      <c r="AP27" s="285" t="b">
        <f t="shared" ref="AP27:AQ27" si="71">ISBLANK(W27)</f>
        <v>1</v>
      </c>
      <c r="AQ27" s="285" t="b">
        <f t="shared" si="71"/>
        <v>1</v>
      </c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</row>
    <row r="28" spans="1:64" ht="15.75" customHeight="1">
      <c r="A28" s="932" t="s">
        <v>126</v>
      </c>
      <c r="B28" s="887"/>
      <c r="C28" s="269"/>
      <c r="D28" s="296"/>
      <c r="E28" s="244"/>
      <c r="F28" s="244"/>
      <c r="G28" s="297">
        <f t="shared" ref="G28:M28" si="72">SUM(G16:G27)+G11</f>
        <v>68</v>
      </c>
      <c r="H28" s="117">
        <f t="shared" si="72"/>
        <v>2040</v>
      </c>
      <c r="I28" s="117">
        <f t="shared" si="72"/>
        <v>846</v>
      </c>
      <c r="J28" s="117">
        <f t="shared" si="72"/>
        <v>333</v>
      </c>
      <c r="K28" s="117">
        <f t="shared" si="72"/>
        <v>63</v>
      </c>
      <c r="L28" s="117">
        <f t="shared" si="72"/>
        <v>450</v>
      </c>
      <c r="M28" s="117">
        <f t="shared" si="72"/>
        <v>1194</v>
      </c>
      <c r="N28" s="117">
        <f t="shared" ref="N28:X28" si="73">SUM(N11:N27)</f>
        <v>26</v>
      </c>
      <c r="O28" s="117">
        <f t="shared" si="73"/>
        <v>15</v>
      </c>
      <c r="P28" s="117">
        <f t="shared" si="73"/>
        <v>15</v>
      </c>
      <c r="Q28" s="117">
        <f t="shared" si="73"/>
        <v>10</v>
      </c>
      <c r="R28" s="117">
        <f t="shared" si="73"/>
        <v>2</v>
      </c>
      <c r="S28" s="117">
        <f t="shared" si="73"/>
        <v>2</v>
      </c>
      <c r="T28" s="117">
        <f t="shared" si="73"/>
        <v>0</v>
      </c>
      <c r="U28" s="117">
        <f t="shared" si="73"/>
        <v>0</v>
      </c>
      <c r="V28" s="117">
        <f t="shared" si="73"/>
        <v>0</v>
      </c>
      <c r="W28" s="117">
        <f t="shared" si="73"/>
        <v>0</v>
      </c>
      <c r="X28" s="117">
        <f t="shared" si="73"/>
        <v>0</v>
      </c>
      <c r="Y28" s="118">
        <f t="shared" ref="Y28:AC28" si="74">SUM(Y11:Y25)</f>
        <v>0</v>
      </c>
      <c r="Z28" s="116">
        <f t="shared" si="74"/>
        <v>0</v>
      </c>
      <c r="AA28" s="116">
        <f t="shared" si="74"/>
        <v>0</v>
      </c>
      <c r="AB28" s="116">
        <f t="shared" si="74"/>
        <v>0</v>
      </c>
      <c r="AC28" s="116">
        <f t="shared" si="74"/>
        <v>0</v>
      </c>
      <c r="AD28" s="27">
        <f>30*G28</f>
        <v>2040</v>
      </c>
      <c r="AE28" s="27"/>
      <c r="AF28" s="27"/>
      <c r="AG28" s="298">
        <f t="shared" ref="AG28:AQ28" si="75">SUMIF(AG11:AG27,FALSE,$G11:$G27)</f>
        <v>30</v>
      </c>
      <c r="AH28" s="298">
        <f t="shared" si="75"/>
        <v>21</v>
      </c>
      <c r="AI28" s="298">
        <f t="shared" si="75"/>
        <v>0</v>
      </c>
      <c r="AJ28" s="298">
        <f t="shared" si="75"/>
        <v>14</v>
      </c>
      <c r="AK28" s="298">
        <f t="shared" si="75"/>
        <v>3</v>
      </c>
      <c r="AL28" s="298">
        <f t="shared" si="75"/>
        <v>0</v>
      </c>
      <c r="AM28" s="298">
        <f t="shared" si="75"/>
        <v>0</v>
      </c>
      <c r="AN28" s="298">
        <f t="shared" si="75"/>
        <v>0</v>
      </c>
      <c r="AO28" s="298">
        <f t="shared" si="75"/>
        <v>0</v>
      </c>
      <c r="AP28" s="298">
        <f t="shared" si="75"/>
        <v>0</v>
      </c>
      <c r="AQ28" s="298">
        <f t="shared" si="75"/>
        <v>0</v>
      </c>
      <c r="AR28" s="288">
        <f>SUM(AG28:AQ28)</f>
        <v>68</v>
      </c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</row>
    <row r="29" spans="1:64" ht="16.5" customHeight="1">
      <c r="A29" s="936" t="s">
        <v>127</v>
      </c>
      <c r="B29" s="824"/>
      <c r="C29" s="824"/>
      <c r="D29" s="824"/>
      <c r="E29" s="824"/>
      <c r="F29" s="824"/>
      <c r="G29" s="824"/>
      <c r="H29" s="824"/>
      <c r="I29" s="824"/>
      <c r="J29" s="824"/>
      <c r="K29" s="824"/>
      <c r="L29" s="824"/>
      <c r="M29" s="824"/>
      <c r="N29" s="824"/>
      <c r="O29" s="824"/>
      <c r="P29" s="824"/>
      <c r="Q29" s="824"/>
      <c r="R29" s="824"/>
      <c r="S29" s="824"/>
      <c r="T29" s="824"/>
      <c r="U29" s="824"/>
      <c r="V29" s="824"/>
      <c r="W29" s="824"/>
      <c r="X29" s="935"/>
      <c r="Y29" s="78"/>
      <c r="Z29" s="78"/>
      <c r="AA29" s="78"/>
      <c r="AB29" s="78"/>
      <c r="AC29" s="78"/>
      <c r="AD29" s="78"/>
      <c r="AE29" s="78"/>
      <c r="AF29" s="78"/>
      <c r="AG29" s="299"/>
      <c r="AH29" s="299"/>
      <c r="AI29" s="299"/>
      <c r="AJ29" s="299"/>
      <c r="AK29" s="299"/>
      <c r="AL29" s="299"/>
      <c r="AM29" s="299"/>
      <c r="AN29" s="299"/>
      <c r="AO29" s="299"/>
      <c r="AP29" s="299"/>
      <c r="AQ29" s="299"/>
      <c r="AR29" s="78"/>
      <c r="AS29" s="78"/>
      <c r="AT29" s="78"/>
      <c r="AU29" s="78"/>
      <c r="AV29" s="78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8"/>
    </row>
    <row r="30" spans="1:64" ht="16.5" customHeight="1">
      <c r="A30" s="119" t="s">
        <v>128</v>
      </c>
      <c r="B30" s="120" t="s">
        <v>155</v>
      </c>
      <c r="C30" s="121"/>
      <c r="D30" s="122" t="s">
        <v>151</v>
      </c>
      <c r="E30" s="122"/>
      <c r="F30" s="123"/>
      <c r="G30" s="124">
        <v>4</v>
      </c>
      <c r="H30" s="45">
        <f t="shared" ref="H30:H34" si="76">G30*30</f>
        <v>120</v>
      </c>
      <c r="I30" s="125">
        <f>J30+K30+L30</f>
        <v>60</v>
      </c>
      <c r="J30" s="47">
        <v>30</v>
      </c>
      <c r="K30" s="47"/>
      <c r="L30" s="47">
        <v>30</v>
      </c>
      <c r="M30" s="126">
        <f t="shared" ref="M30:M34" si="77">H30-I30</f>
        <v>60</v>
      </c>
      <c r="N30" s="127"/>
      <c r="O30" s="128"/>
      <c r="P30" s="129"/>
      <c r="Q30" s="17"/>
      <c r="R30" s="49"/>
      <c r="S30" s="129"/>
      <c r="T30" s="40">
        <v>4</v>
      </c>
      <c r="U30" s="128"/>
      <c r="V30" s="129"/>
      <c r="W30" s="127"/>
      <c r="X30" s="129"/>
      <c r="Y30" s="78"/>
      <c r="Z30" s="78"/>
      <c r="AA30" s="78"/>
      <c r="AB30" s="78"/>
      <c r="AC30" s="78"/>
      <c r="AD30" s="78" t="s">
        <v>259</v>
      </c>
      <c r="AE30" s="27" t="s">
        <v>71</v>
      </c>
      <c r="AF30" s="78">
        <f>AG54+AH54</f>
        <v>6</v>
      </c>
      <c r="AG30" s="285" t="b">
        <f t="shared" ref="AG30:AH30" si="78">ISBLANK(N30)</f>
        <v>1</v>
      </c>
      <c r="AH30" s="285" t="b">
        <f t="shared" si="78"/>
        <v>1</v>
      </c>
      <c r="AI30" s="299"/>
      <c r="AJ30" s="285" t="b">
        <f t="shared" ref="AJ30:AK30" si="79">ISBLANK(Q30)</f>
        <v>1</v>
      </c>
      <c r="AK30" s="285" t="b">
        <f t="shared" si="79"/>
        <v>1</v>
      </c>
      <c r="AL30" s="299"/>
      <c r="AM30" s="285" t="b">
        <f t="shared" ref="AM30:AN30" si="80">ISBLANK(T30)</f>
        <v>0</v>
      </c>
      <c r="AN30" s="285" t="b">
        <f t="shared" si="80"/>
        <v>1</v>
      </c>
      <c r="AO30" s="299"/>
      <c r="AP30" s="285" t="b">
        <f t="shared" ref="AP30:AQ30" si="81">ISBLANK(W30)</f>
        <v>1</v>
      </c>
      <c r="AQ30" s="285" t="b">
        <f t="shared" si="81"/>
        <v>1</v>
      </c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8"/>
    </row>
    <row r="31" spans="1:64" ht="15.75" customHeight="1">
      <c r="A31" s="130" t="s">
        <v>131</v>
      </c>
      <c r="B31" s="131" t="s">
        <v>213</v>
      </c>
      <c r="C31" s="52">
        <v>4</v>
      </c>
      <c r="D31" s="53"/>
      <c r="E31" s="54"/>
      <c r="F31" s="90"/>
      <c r="G31" s="85">
        <v>6</v>
      </c>
      <c r="H31" s="86">
        <f t="shared" si="76"/>
        <v>180</v>
      </c>
      <c r="I31" s="52">
        <f>J31+L31</f>
        <v>72</v>
      </c>
      <c r="J31" s="53">
        <v>36</v>
      </c>
      <c r="K31" s="53"/>
      <c r="L31" s="53">
        <v>36</v>
      </c>
      <c r="M31" s="87">
        <f t="shared" si="77"/>
        <v>108</v>
      </c>
      <c r="N31" s="25"/>
      <c r="O31" s="58"/>
      <c r="P31" s="88"/>
      <c r="Q31" s="21"/>
      <c r="R31" s="58">
        <v>4</v>
      </c>
      <c r="S31" s="23">
        <v>4</v>
      </c>
      <c r="T31" s="21"/>
      <c r="U31" s="58"/>
      <c r="V31" s="23"/>
      <c r="W31" s="21"/>
      <c r="X31" s="23"/>
      <c r="Y31" s="78"/>
      <c r="Z31" s="78"/>
      <c r="AA31" s="78"/>
      <c r="AB31" s="78"/>
      <c r="AC31" s="78"/>
      <c r="AD31" s="78" t="s">
        <v>259</v>
      </c>
      <c r="AE31" s="27" t="s">
        <v>72</v>
      </c>
      <c r="AF31" s="78">
        <f>AJ54+AK54</f>
        <v>24</v>
      </c>
      <c r="AG31" s="285" t="b">
        <f t="shared" ref="AG31:AH31" si="82">ISBLANK(N31)</f>
        <v>1</v>
      </c>
      <c r="AH31" s="285" t="b">
        <f t="shared" si="82"/>
        <v>1</v>
      </c>
      <c r="AI31" s="299"/>
      <c r="AJ31" s="285" t="b">
        <f t="shared" ref="AJ31:AK31" si="83">ISBLANK(Q31)</f>
        <v>1</v>
      </c>
      <c r="AK31" s="285" t="b">
        <f t="shared" si="83"/>
        <v>0</v>
      </c>
      <c r="AL31" s="299"/>
      <c r="AM31" s="285" t="b">
        <f t="shared" ref="AM31:AN31" si="84">ISBLANK(T31)</f>
        <v>1</v>
      </c>
      <c r="AN31" s="285" t="b">
        <f t="shared" si="84"/>
        <v>1</v>
      </c>
      <c r="AO31" s="299"/>
      <c r="AP31" s="285" t="b">
        <f t="shared" ref="AP31:AQ31" si="85">ISBLANK(W31)</f>
        <v>1</v>
      </c>
      <c r="AQ31" s="285" t="b">
        <f t="shared" si="85"/>
        <v>1</v>
      </c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8"/>
    </row>
    <row r="32" spans="1:64" ht="15.75" customHeight="1">
      <c r="A32" s="130" t="s">
        <v>133</v>
      </c>
      <c r="B32" s="132" t="s">
        <v>134</v>
      </c>
      <c r="C32" s="93">
        <v>3</v>
      </c>
      <c r="D32" s="53"/>
      <c r="E32" s="54"/>
      <c r="F32" s="87"/>
      <c r="G32" s="85">
        <v>5</v>
      </c>
      <c r="H32" s="86">
        <f t="shared" si="76"/>
        <v>150</v>
      </c>
      <c r="I32" s="52">
        <f t="shared" ref="I32:I34" si="86">J32+K32+L32</f>
        <v>60</v>
      </c>
      <c r="J32" s="53">
        <v>30</v>
      </c>
      <c r="K32" s="53"/>
      <c r="L32" s="53">
        <v>30</v>
      </c>
      <c r="M32" s="87">
        <f t="shared" si="77"/>
        <v>90</v>
      </c>
      <c r="N32" s="25"/>
      <c r="O32" s="58"/>
      <c r="P32" s="23"/>
      <c r="Q32" s="489">
        <v>4</v>
      </c>
      <c r="R32" s="58"/>
      <c r="S32" s="23"/>
      <c r="T32" s="21"/>
      <c r="U32" s="58"/>
      <c r="V32" s="23"/>
      <c r="W32" s="21"/>
      <c r="X32" s="23"/>
      <c r="Y32" s="78"/>
      <c r="Z32" s="78"/>
      <c r="AA32" s="78"/>
      <c r="AB32" s="78"/>
      <c r="AC32" s="78"/>
      <c r="AD32" s="78" t="s">
        <v>259</v>
      </c>
      <c r="AE32" s="27" t="s">
        <v>73</v>
      </c>
      <c r="AF32" s="78">
        <f>AM54+AN54</f>
        <v>37</v>
      </c>
      <c r="AG32" s="285" t="b">
        <f t="shared" ref="AG32:AH32" si="87">ISBLANK(N32)</f>
        <v>1</v>
      </c>
      <c r="AH32" s="285" t="b">
        <f t="shared" si="87"/>
        <v>1</v>
      </c>
      <c r="AI32" s="299"/>
      <c r="AJ32" s="285" t="b">
        <f t="shared" ref="AJ32:AK32" si="88">ISBLANK(Q32)</f>
        <v>0</v>
      </c>
      <c r="AK32" s="285" t="b">
        <f t="shared" si="88"/>
        <v>1</v>
      </c>
      <c r="AL32" s="299"/>
      <c r="AM32" s="285" t="b">
        <f t="shared" ref="AM32:AN32" si="89">ISBLANK(T32)</f>
        <v>1</v>
      </c>
      <c r="AN32" s="285" t="b">
        <f t="shared" si="89"/>
        <v>1</v>
      </c>
      <c r="AO32" s="299"/>
      <c r="AP32" s="285" t="b">
        <f t="shared" ref="AP32:AQ32" si="90">ISBLANK(W32)</f>
        <v>1</v>
      </c>
      <c r="AQ32" s="285" t="b">
        <f t="shared" si="90"/>
        <v>1</v>
      </c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8"/>
    </row>
    <row r="33" spans="1:64" ht="15.75" customHeight="1">
      <c r="A33" s="94" t="s">
        <v>104</v>
      </c>
      <c r="B33" s="92" t="s">
        <v>135</v>
      </c>
      <c r="C33" s="93"/>
      <c r="D33" s="53">
        <v>2</v>
      </c>
      <c r="E33" s="54"/>
      <c r="F33" s="87"/>
      <c r="G33" s="95">
        <v>6</v>
      </c>
      <c r="H33" s="86">
        <f t="shared" si="76"/>
        <v>180</v>
      </c>
      <c r="I33" s="52">
        <f t="shared" si="86"/>
        <v>72</v>
      </c>
      <c r="J33" s="53">
        <v>36</v>
      </c>
      <c r="K33" s="53"/>
      <c r="L33" s="53">
        <v>36</v>
      </c>
      <c r="M33" s="87">
        <f t="shared" si="77"/>
        <v>108</v>
      </c>
      <c r="N33" s="25"/>
      <c r="O33" s="58">
        <v>4</v>
      </c>
      <c r="P33" s="23">
        <v>4</v>
      </c>
      <c r="Q33" s="21"/>
      <c r="R33" s="58"/>
      <c r="S33" s="23"/>
      <c r="T33" s="21"/>
      <c r="U33" s="58"/>
      <c r="V33" s="23"/>
      <c r="W33" s="21"/>
      <c r="X33" s="23"/>
      <c r="Y33" s="27"/>
      <c r="Z33" s="27"/>
      <c r="AA33" s="27"/>
      <c r="AB33" s="27"/>
      <c r="AC33" s="27"/>
      <c r="AD33" s="27" t="s">
        <v>259</v>
      </c>
      <c r="AE33" s="27" t="s">
        <v>74</v>
      </c>
      <c r="AF33" s="78">
        <f>AP54+AQ54</f>
        <v>24</v>
      </c>
      <c r="AG33" s="285" t="b">
        <f t="shared" ref="AG33:AH33" si="91">ISBLANK(N33)</f>
        <v>1</v>
      </c>
      <c r="AH33" s="285" t="b">
        <f t="shared" si="91"/>
        <v>0</v>
      </c>
      <c r="AI33" s="285"/>
      <c r="AJ33" s="285" t="b">
        <f t="shared" ref="AJ33:AK33" si="92">ISBLANK(Q33)</f>
        <v>1</v>
      </c>
      <c r="AK33" s="285" t="b">
        <f t="shared" si="92"/>
        <v>1</v>
      </c>
      <c r="AL33" s="285"/>
      <c r="AM33" s="285" t="b">
        <f t="shared" ref="AM33:AN33" si="93">ISBLANK(T33)</f>
        <v>1</v>
      </c>
      <c r="AN33" s="285" t="b">
        <f t="shared" si="93"/>
        <v>1</v>
      </c>
      <c r="AO33" s="285"/>
      <c r="AP33" s="285" t="b">
        <f t="shared" ref="AP33:AQ33" si="94">ISBLANK(W33)</f>
        <v>1</v>
      </c>
      <c r="AQ33" s="285" t="b">
        <f t="shared" si="94"/>
        <v>1</v>
      </c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</row>
    <row r="34" spans="1:64" ht="15.75" customHeight="1">
      <c r="A34" s="130" t="s">
        <v>137</v>
      </c>
      <c r="B34" s="132" t="s">
        <v>138</v>
      </c>
      <c r="C34" s="93"/>
      <c r="D34" s="53">
        <v>3</v>
      </c>
      <c r="E34" s="54"/>
      <c r="F34" s="87"/>
      <c r="G34" s="85">
        <v>1</v>
      </c>
      <c r="H34" s="86">
        <f t="shared" si="76"/>
        <v>30</v>
      </c>
      <c r="I34" s="52">
        <f t="shared" si="86"/>
        <v>15</v>
      </c>
      <c r="J34" s="53"/>
      <c r="K34" s="53"/>
      <c r="L34" s="53">
        <v>15</v>
      </c>
      <c r="M34" s="87">
        <f t="shared" si="77"/>
        <v>15</v>
      </c>
      <c r="N34" s="25"/>
      <c r="O34" s="58"/>
      <c r="P34" s="23"/>
      <c r="Q34" s="487">
        <v>1</v>
      </c>
      <c r="R34" s="58"/>
      <c r="S34" s="23"/>
      <c r="T34" s="21"/>
      <c r="U34" s="58"/>
      <c r="V34" s="23"/>
      <c r="W34" s="21"/>
      <c r="X34" s="23"/>
      <c r="Y34" s="78"/>
      <c r="Z34" s="78"/>
      <c r="AA34" s="78"/>
      <c r="AB34" s="78"/>
      <c r="AC34" s="78"/>
      <c r="AD34" s="78" t="s">
        <v>259</v>
      </c>
      <c r="AE34" s="78"/>
      <c r="AF34" s="302">
        <f>SUM(AF30:AF33)</f>
        <v>91</v>
      </c>
      <c r="AG34" s="285" t="b">
        <f t="shared" ref="AG34:AH34" si="95">ISBLANK(N34)</f>
        <v>1</v>
      </c>
      <c r="AH34" s="285" t="b">
        <f t="shared" si="95"/>
        <v>1</v>
      </c>
      <c r="AI34" s="299"/>
      <c r="AJ34" s="285" t="b">
        <f t="shared" ref="AJ34:AK34" si="96">ISBLANK(Q34)</f>
        <v>0</v>
      </c>
      <c r="AK34" s="285" t="b">
        <f t="shared" si="96"/>
        <v>1</v>
      </c>
      <c r="AL34" s="299"/>
      <c r="AM34" s="285" t="b">
        <f t="shared" ref="AM34:AN34" si="97">ISBLANK(T34)</f>
        <v>1</v>
      </c>
      <c r="AN34" s="285" t="b">
        <f t="shared" si="97"/>
        <v>1</v>
      </c>
      <c r="AO34" s="299"/>
      <c r="AP34" s="285" t="b">
        <f t="shared" ref="AP34:AQ34" si="98">ISBLANK(W34)</f>
        <v>1</v>
      </c>
      <c r="AQ34" s="285" t="b">
        <f t="shared" si="98"/>
        <v>1</v>
      </c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8"/>
      <c r="BC34" s="78"/>
      <c r="BD34" s="78"/>
      <c r="BE34" s="78"/>
      <c r="BF34" s="78"/>
      <c r="BG34" s="78"/>
      <c r="BH34" s="78"/>
      <c r="BI34" s="78"/>
      <c r="BJ34" s="78"/>
      <c r="BK34" s="78"/>
      <c r="BL34" s="78"/>
    </row>
    <row r="35" spans="1:64" ht="15.75" customHeight="1">
      <c r="A35" s="130" t="s">
        <v>139</v>
      </c>
      <c r="B35" s="131" t="s">
        <v>140</v>
      </c>
      <c r="C35" s="52"/>
      <c r="D35" s="53"/>
      <c r="E35" s="54"/>
      <c r="F35" s="90"/>
      <c r="G35" s="85">
        <f t="shared" ref="G35:M35" si="99">G36+G37</f>
        <v>7</v>
      </c>
      <c r="H35" s="133">
        <f t="shared" si="99"/>
        <v>210</v>
      </c>
      <c r="I35" s="134">
        <f t="shared" si="99"/>
        <v>60</v>
      </c>
      <c r="J35" s="135">
        <f t="shared" si="99"/>
        <v>30</v>
      </c>
      <c r="K35" s="135">
        <f t="shared" si="99"/>
        <v>0</v>
      </c>
      <c r="L35" s="135">
        <f t="shared" si="99"/>
        <v>30</v>
      </c>
      <c r="M35" s="136">
        <f t="shared" si="99"/>
        <v>150</v>
      </c>
      <c r="N35" s="25"/>
      <c r="O35" s="58"/>
      <c r="P35" s="61"/>
      <c r="Q35" s="21"/>
      <c r="R35" s="58"/>
      <c r="S35" s="23"/>
      <c r="T35" s="21"/>
      <c r="U35" s="58"/>
      <c r="V35" s="23"/>
      <c r="W35" s="21"/>
      <c r="X35" s="23"/>
      <c r="Y35" s="78"/>
      <c r="Z35" s="78"/>
      <c r="AA35" s="78"/>
      <c r="AB35" s="78"/>
      <c r="AC35" s="78"/>
      <c r="AD35" s="78" t="s">
        <v>259</v>
      </c>
      <c r="AE35" s="78"/>
      <c r="AF35" s="78"/>
      <c r="AG35" s="285" t="b">
        <f t="shared" ref="AG35:AH35" si="100">ISBLANK(N35)</f>
        <v>1</v>
      </c>
      <c r="AH35" s="285" t="b">
        <f t="shared" si="100"/>
        <v>1</v>
      </c>
      <c r="AI35" s="299"/>
      <c r="AJ35" s="285" t="b">
        <f t="shared" ref="AJ35:AK35" si="101">ISBLANK(Q35)</f>
        <v>1</v>
      </c>
      <c r="AK35" s="285" t="b">
        <f t="shared" si="101"/>
        <v>1</v>
      </c>
      <c r="AL35" s="299"/>
      <c r="AM35" s="285" t="b">
        <f t="shared" ref="AM35:AN35" si="102">ISBLANK(T35)</f>
        <v>1</v>
      </c>
      <c r="AN35" s="285" t="b">
        <f t="shared" si="102"/>
        <v>1</v>
      </c>
      <c r="AO35" s="299"/>
      <c r="AP35" s="285" t="b">
        <f t="shared" ref="AP35:AQ35" si="103">ISBLANK(W35)</f>
        <v>1</v>
      </c>
      <c r="AQ35" s="285" t="b">
        <f t="shared" si="103"/>
        <v>1</v>
      </c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</row>
    <row r="36" spans="1:64" ht="26.25" customHeight="1">
      <c r="A36" s="137" t="s">
        <v>141</v>
      </c>
      <c r="B36" s="138" t="s">
        <v>140</v>
      </c>
      <c r="C36" s="139">
        <v>3</v>
      </c>
      <c r="D36" s="140"/>
      <c r="E36" s="140"/>
      <c r="F36" s="141"/>
      <c r="G36" s="142">
        <v>6</v>
      </c>
      <c r="H36" s="57">
        <f t="shared" ref="H36:H39" si="104">G36*30</f>
        <v>180</v>
      </c>
      <c r="I36" s="21">
        <f>J36+K36+L36</f>
        <v>60</v>
      </c>
      <c r="J36" s="22">
        <v>30</v>
      </c>
      <c r="K36" s="22"/>
      <c r="L36" s="22">
        <v>30</v>
      </c>
      <c r="M36" s="23">
        <f t="shared" ref="M36:M39" si="105">H36-I36</f>
        <v>120</v>
      </c>
      <c r="N36" s="25"/>
      <c r="O36" s="58"/>
      <c r="P36" s="23"/>
      <c r="Q36" s="21">
        <v>4</v>
      </c>
      <c r="R36" s="58"/>
      <c r="S36" s="23"/>
      <c r="T36" s="21"/>
      <c r="U36" s="58"/>
      <c r="V36" s="23"/>
      <c r="W36" s="25"/>
      <c r="X36" s="23"/>
      <c r="Y36" s="78"/>
      <c r="Z36" s="78"/>
      <c r="AA36" s="78"/>
      <c r="AB36" s="78"/>
      <c r="AC36" s="78"/>
      <c r="AD36" s="78" t="s">
        <v>259</v>
      </c>
      <c r="AE36" s="78"/>
      <c r="AF36" s="78"/>
      <c r="AG36" s="285" t="b">
        <f t="shared" ref="AG36:AH36" si="106">ISBLANK(N36)</f>
        <v>1</v>
      </c>
      <c r="AH36" s="285" t="b">
        <f t="shared" si="106"/>
        <v>1</v>
      </c>
      <c r="AI36" s="299"/>
      <c r="AJ36" s="285" t="b">
        <f t="shared" ref="AJ36:AK36" si="107">ISBLANK(Q36)</f>
        <v>0</v>
      </c>
      <c r="AK36" s="285" t="b">
        <f t="shared" si="107"/>
        <v>1</v>
      </c>
      <c r="AL36" s="299"/>
      <c r="AM36" s="285" t="b">
        <f t="shared" ref="AM36:AN36" si="108">ISBLANK(T36)</f>
        <v>1</v>
      </c>
      <c r="AN36" s="285" t="b">
        <f t="shared" si="108"/>
        <v>1</v>
      </c>
      <c r="AO36" s="299"/>
      <c r="AP36" s="285" t="b">
        <f t="shared" ref="AP36:AQ36" si="109">ISBLANK(W36)</f>
        <v>1</v>
      </c>
      <c r="AQ36" s="285" t="b">
        <f t="shared" si="109"/>
        <v>1</v>
      </c>
      <c r="AR36" s="78"/>
      <c r="AS36" s="78"/>
      <c r="AT36" s="78"/>
      <c r="AU36" s="78"/>
      <c r="AV36" s="78"/>
      <c r="AW36" s="78"/>
      <c r="AX36" s="78"/>
      <c r="AY36" s="78"/>
      <c r="AZ36" s="78"/>
      <c r="BA36" s="78"/>
      <c r="BB36" s="78"/>
      <c r="BC36" s="78"/>
      <c r="BD36" s="78"/>
      <c r="BE36" s="78"/>
      <c r="BF36" s="78"/>
      <c r="BG36" s="78"/>
      <c r="BH36" s="78"/>
      <c r="BI36" s="78"/>
      <c r="BJ36" s="78"/>
      <c r="BK36" s="78"/>
      <c r="BL36" s="78"/>
    </row>
    <row r="37" spans="1:64" ht="15.75" customHeight="1">
      <c r="A37" s="137" t="s">
        <v>142</v>
      </c>
      <c r="B37" s="138" t="s">
        <v>143</v>
      </c>
      <c r="C37" s="139"/>
      <c r="D37" s="143"/>
      <c r="E37" s="144"/>
      <c r="F37" s="141" t="s">
        <v>90</v>
      </c>
      <c r="G37" s="142">
        <v>1</v>
      </c>
      <c r="H37" s="57">
        <f t="shared" si="104"/>
        <v>30</v>
      </c>
      <c r="I37" s="21"/>
      <c r="J37" s="22"/>
      <c r="K37" s="22"/>
      <c r="L37" s="22"/>
      <c r="M37" s="23">
        <f t="shared" si="105"/>
        <v>30</v>
      </c>
      <c r="N37" s="25"/>
      <c r="O37" s="58"/>
      <c r="P37" s="23"/>
      <c r="Q37" s="21"/>
      <c r="R37" s="303" t="s">
        <v>259</v>
      </c>
      <c r="S37" s="145"/>
      <c r="T37" s="21"/>
      <c r="U37" s="303"/>
      <c r="V37" s="23"/>
      <c r="W37" s="25"/>
      <c r="X37" s="23"/>
      <c r="Y37" s="78"/>
      <c r="Z37" s="78"/>
      <c r="AA37" s="78"/>
      <c r="AB37" s="78"/>
      <c r="AC37" s="78"/>
      <c r="AD37" s="78" t="s">
        <v>259</v>
      </c>
      <c r="AE37" s="78"/>
      <c r="AF37" s="78"/>
      <c r="AG37" s="285" t="b">
        <f t="shared" ref="AG37:AH37" si="110">ISBLANK(N37)</f>
        <v>1</v>
      </c>
      <c r="AH37" s="285" t="b">
        <f t="shared" si="110"/>
        <v>1</v>
      </c>
      <c r="AI37" s="299"/>
      <c r="AJ37" s="285" t="b">
        <f t="shared" ref="AJ37:AK37" si="111">ISBLANK(Q37)</f>
        <v>1</v>
      </c>
      <c r="AK37" s="285" t="b">
        <f t="shared" si="111"/>
        <v>0</v>
      </c>
      <c r="AL37" s="299"/>
      <c r="AM37" s="285" t="b">
        <f t="shared" ref="AM37:AN37" si="112">ISBLANK(T37)</f>
        <v>1</v>
      </c>
      <c r="AN37" s="285" t="b">
        <f t="shared" si="112"/>
        <v>1</v>
      </c>
      <c r="AO37" s="299"/>
      <c r="AP37" s="285" t="b">
        <f t="shared" ref="AP37:AQ37" si="113">ISBLANK(W37)</f>
        <v>1</v>
      </c>
      <c r="AQ37" s="285" t="b">
        <f t="shared" si="113"/>
        <v>1</v>
      </c>
      <c r="AR37" s="78"/>
      <c r="AS37" s="78"/>
      <c r="AT37" s="78"/>
      <c r="AU37" s="78"/>
      <c r="AV37" s="78"/>
      <c r="AW37" s="78"/>
      <c r="AX37" s="78"/>
      <c r="AY37" s="78"/>
      <c r="AZ37" s="78"/>
      <c r="BA37" s="78"/>
      <c r="BB37" s="78"/>
      <c r="BC37" s="78"/>
      <c r="BD37" s="78"/>
      <c r="BE37" s="78"/>
      <c r="BF37" s="78"/>
      <c r="BG37" s="78"/>
      <c r="BH37" s="78"/>
      <c r="BI37" s="78"/>
      <c r="BJ37" s="78"/>
      <c r="BK37" s="78"/>
      <c r="BL37" s="78"/>
    </row>
    <row r="38" spans="1:64" ht="15.75" customHeight="1">
      <c r="A38" s="130" t="s">
        <v>145</v>
      </c>
      <c r="B38" s="131" t="s">
        <v>148</v>
      </c>
      <c r="C38" s="52">
        <v>5</v>
      </c>
      <c r="D38" s="53"/>
      <c r="E38" s="54"/>
      <c r="F38" s="90"/>
      <c r="G38" s="85">
        <v>5</v>
      </c>
      <c r="H38" s="86">
        <f t="shared" si="104"/>
        <v>150</v>
      </c>
      <c r="I38" s="52">
        <f t="shared" ref="I38:I39" si="114">J38+K38+L38</f>
        <v>60</v>
      </c>
      <c r="J38" s="53">
        <v>30</v>
      </c>
      <c r="K38" s="53"/>
      <c r="L38" s="53">
        <v>30</v>
      </c>
      <c r="M38" s="87">
        <f t="shared" si="105"/>
        <v>90</v>
      </c>
      <c r="N38" s="25"/>
      <c r="O38" s="58"/>
      <c r="P38" s="61"/>
      <c r="Q38" s="21"/>
      <c r="R38" s="58"/>
      <c r="S38" s="23"/>
      <c r="T38" s="21">
        <v>4</v>
      </c>
      <c r="U38" s="58"/>
      <c r="V38" s="23"/>
      <c r="W38" s="21"/>
      <c r="X38" s="23"/>
      <c r="Y38" s="78"/>
      <c r="Z38" s="78"/>
      <c r="AA38" s="78"/>
      <c r="AB38" s="78"/>
      <c r="AC38" s="78"/>
      <c r="AD38" s="78" t="s">
        <v>259</v>
      </c>
      <c r="AE38" s="78"/>
      <c r="AF38" s="78"/>
      <c r="AG38" s="285" t="b">
        <f t="shared" ref="AG38:AH38" si="115">ISBLANK(N38)</f>
        <v>1</v>
      </c>
      <c r="AH38" s="285" t="b">
        <f t="shared" si="115"/>
        <v>1</v>
      </c>
      <c r="AI38" s="299"/>
      <c r="AJ38" s="285" t="b">
        <f t="shared" ref="AJ38:AK38" si="116">ISBLANK(Q38)</f>
        <v>1</v>
      </c>
      <c r="AK38" s="285" t="b">
        <f t="shared" si="116"/>
        <v>1</v>
      </c>
      <c r="AL38" s="299"/>
      <c r="AM38" s="285" t="b">
        <f t="shared" ref="AM38:AN38" si="117">ISBLANK(T38)</f>
        <v>0</v>
      </c>
      <c r="AN38" s="285" t="b">
        <f t="shared" si="117"/>
        <v>1</v>
      </c>
      <c r="AO38" s="299"/>
      <c r="AP38" s="285" t="b">
        <f t="shared" ref="AP38:AQ38" si="118">ISBLANK(W38)</f>
        <v>1</v>
      </c>
      <c r="AQ38" s="285" t="b">
        <f t="shared" si="118"/>
        <v>1</v>
      </c>
      <c r="AR38" s="78"/>
      <c r="AS38" s="78"/>
      <c r="AT38" s="78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8"/>
    </row>
    <row r="39" spans="1:64" ht="15.75" customHeight="1">
      <c r="A39" s="130" t="s">
        <v>147</v>
      </c>
      <c r="B39" s="131" t="s">
        <v>153</v>
      </c>
      <c r="C39" s="52">
        <v>5</v>
      </c>
      <c r="D39" s="53"/>
      <c r="E39" s="54"/>
      <c r="F39" s="90"/>
      <c r="G39" s="85">
        <v>4</v>
      </c>
      <c r="H39" s="86">
        <f t="shared" si="104"/>
        <v>120</v>
      </c>
      <c r="I39" s="52">
        <f t="shared" si="114"/>
        <v>45</v>
      </c>
      <c r="J39" s="53">
        <v>15</v>
      </c>
      <c r="K39" s="53"/>
      <c r="L39" s="53">
        <v>30</v>
      </c>
      <c r="M39" s="87">
        <f t="shared" si="105"/>
        <v>75</v>
      </c>
      <c r="N39" s="25"/>
      <c r="O39" s="58"/>
      <c r="P39" s="61"/>
      <c r="Q39" s="21"/>
      <c r="R39" s="58"/>
      <c r="S39" s="23"/>
      <c r="T39" s="21">
        <v>3</v>
      </c>
      <c r="U39" s="58"/>
      <c r="V39" s="23"/>
      <c r="W39" s="21"/>
      <c r="X39" s="23"/>
      <c r="Y39" s="78"/>
      <c r="Z39" s="78"/>
      <c r="AA39" s="78"/>
      <c r="AB39" s="78"/>
      <c r="AC39" s="78"/>
      <c r="AD39" s="78" t="s">
        <v>259</v>
      </c>
      <c r="AE39" s="78"/>
      <c r="AF39" s="78"/>
      <c r="AG39" s="285" t="b">
        <f t="shared" ref="AG39:AH39" si="119">ISBLANK(N39)</f>
        <v>1</v>
      </c>
      <c r="AH39" s="285" t="b">
        <f t="shared" si="119"/>
        <v>1</v>
      </c>
      <c r="AI39" s="299"/>
      <c r="AJ39" s="285" t="b">
        <f t="shared" ref="AJ39:AK39" si="120">ISBLANK(Q39)</f>
        <v>1</v>
      </c>
      <c r="AK39" s="285" t="b">
        <f t="shared" si="120"/>
        <v>1</v>
      </c>
      <c r="AL39" s="299"/>
      <c r="AM39" s="285" t="b">
        <f t="shared" ref="AM39:AN39" si="121">ISBLANK(T39)</f>
        <v>0</v>
      </c>
      <c r="AN39" s="285" t="b">
        <f t="shared" si="121"/>
        <v>1</v>
      </c>
      <c r="AO39" s="299"/>
      <c r="AP39" s="285" t="b">
        <f t="shared" ref="AP39:AQ39" si="122">ISBLANK(W39)</f>
        <v>1</v>
      </c>
      <c r="AQ39" s="285" t="b">
        <f t="shared" si="122"/>
        <v>1</v>
      </c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8"/>
    </row>
    <row r="40" spans="1:64" ht="15.75" customHeight="1">
      <c r="A40" s="130" t="s">
        <v>149</v>
      </c>
      <c r="B40" s="131" t="s">
        <v>157</v>
      </c>
      <c r="C40" s="52"/>
      <c r="D40" s="53"/>
      <c r="E40" s="54"/>
      <c r="F40" s="90"/>
      <c r="G40" s="85">
        <f t="shared" ref="G40:M40" si="123">G41+G42</f>
        <v>6</v>
      </c>
      <c r="H40" s="133">
        <f t="shared" si="123"/>
        <v>180</v>
      </c>
      <c r="I40" s="134">
        <f t="shared" si="123"/>
        <v>72</v>
      </c>
      <c r="J40" s="135">
        <f t="shared" si="123"/>
        <v>36</v>
      </c>
      <c r="K40" s="135">
        <f t="shared" si="123"/>
        <v>0</v>
      </c>
      <c r="L40" s="135">
        <f t="shared" si="123"/>
        <v>36</v>
      </c>
      <c r="M40" s="136">
        <f t="shared" si="123"/>
        <v>108</v>
      </c>
      <c r="N40" s="25"/>
      <c r="O40" s="58"/>
      <c r="P40" s="61"/>
      <c r="Q40" s="21"/>
      <c r="R40" s="58"/>
      <c r="S40" s="23"/>
      <c r="T40" s="21"/>
      <c r="U40" s="58"/>
      <c r="V40" s="23"/>
      <c r="W40" s="21"/>
      <c r="X40" s="23"/>
      <c r="Y40" s="78"/>
      <c r="Z40" s="78"/>
      <c r="AA40" s="78"/>
      <c r="AB40" s="78"/>
      <c r="AC40" s="78"/>
      <c r="AD40" s="78"/>
      <c r="AE40" s="78"/>
      <c r="AF40" s="78"/>
      <c r="AG40" s="285" t="b">
        <f t="shared" ref="AG40:AH40" si="124">ISBLANK(N40)</f>
        <v>1</v>
      </c>
      <c r="AH40" s="285" t="b">
        <f t="shared" si="124"/>
        <v>1</v>
      </c>
      <c r="AI40" s="299"/>
      <c r="AJ40" s="285" t="b">
        <f t="shared" ref="AJ40:AK40" si="125">ISBLANK(Q40)</f>
        <v>1</v>
      </c>
      <c r="AK40" s="285" t="b">
        <f t="shared" si="125"/>
        <v>1</v>
      </c>
      <c r="AL40" s="299"/>
      <c r="AM40" s="285" t="b">
        <f t="shared" ref="AM40:AN40" si="126">ISBLANK(T40)</f>
        <v>1</v>
      </c>
      <c r="AN40" s="285" t="b">
        <f t="shared" si="126"/>
        <v>1</v>
      </c>
      <c r="AO40" s="299"/>
      <c r="AP40" s="285" t="b">
        <f t="shared" ref="AP40:AQ40" si="127">ISBLANK(W40)</f>
        <v>1</v>
      </c>
      <c r="AQ40" s="285" t="b">
        <f t="shared" si="127"/>
        <v>1</v>
      </c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8"/>
    </row>
    <row r="41" spans="1:64" ht="15.75" customHeight="1">
      <c r="A41" s="137" t="s">
        <v>272</v>
      </c>
      <c r="B41" s="138" t="s">
        <v>157</v>
      </c>
      <c r="C41" s="139">
        <v>4</v>
      </c>
      <c r="D41" s="140"/>
      <c r="E41" s="140"/>
      <c r="F41" s="141"/>
      <c r="G41" s="142">
        <v>5</v>
      </c>
      <c r="H41" s="57">
        <f t="shared" ref="H41:H42" si="128">G41*30</f>
        <v>150</v>
      </c>
      <c r="I41" s="21">
        <f>J41+K41+L41</f>
        <v>72</v>
      </c>
      <c r="J41" s="22">
        <v>36</v>
      </c>
      <c r="K41" s="22"/>
      <c r="L41" s="22">
        <v>36</v>
      </c>
      <c r="M41" s="23">
        <f t="shared" ref="M41:M42" si="129">H41-I41</f>
        <v>78</v>
      </c>
      <c r="N41" s="25"/>
      <c r="O41" s="58"/>
      <c r="P41" s="23"/>
      <c r="Q41" s="21"/>
      <c r="R41" s="58">
        <v>4</v>
      </c>
      <c r="S41" s="23">
        <v>4</v>
      </c>
      <c r="T41" s="21"/>
      <c r="U41" s="58"/>
      <c r="V41" s="23"/>
      <c r="W41" s="25"/>
      <c r="X41" s="23"/>
      <c r="Y41" s="78"/>
      <c r="Z41" s="78"/>
      <c r="AA41" s="78"/>
      <c r="AB41" s="78"/>
      <c r="AC41" s="78"/>
      <c r="AD41" s="78" t="s">
        <v>259</v>
      </c>
      <c r="AE41" s="78"/>
      <c r="AF41" s="78"/>
      <c r="AG41" s="285" t="b">
        <f t="shared" ref="AG41:AH41" si="130">ISBLANK(N41)</f>
        <v>1</v>
      </c>
      <c r="AH41" s="285" t="b">
        <f t="shared" si="130"/>
        <v>1</v>
      </c>
      <c r="AI41" s="299"/>
      <c r="AJ41" s="285" t="b">
        <f t="shared" ref="AJ41:AK41" si="131">ISBLANK(Q41)</f>
        <v>1</v>
      </c>
      <c r="AK41" s="285" t="b">
        <f t="shared" si="131"/>
        <v>0</v>
      </c>
      <c r="AL41" s="299"/>
      <c r="AM41" s="285" t="b">
        <f t="shared" ref="AM41:AN41" si="132">ISBLANK(T41)</f>
        <v>1</v>
      </c>
      <c r="AN41" s="285" t="b">
        <f t="shared" si="132"/>
        <v>1</v>
      </c>
      <c r="AO41" s="299"/>
      <c r="AP41" s="285" t="b">
        <f t="shared" ref="AP41:AQ41" si="133">ISBLANK(W41)</f>
        <v>1</v>
      </c>
      <c r="AQ41" s="285" t="b">
        <f t="shared" si="133"/>
        <v>1</v>
      </c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  <c r="BH41" s="78"/>
      <c r="BI41" s="78"/>
      <c r="BJ41" s="78"/>
      <c r="BK41" s="78"/>
      <c r="BL41" s="78"/>
    </row>
    <row r="42" spans="1:64" ht="15.75" customHeight="1">
      <c r="A42" s="137" t="s">
        <v>273</v>
      </c>
      <c r="B42" s="138" t="s">
        <v>160</v>
      </c>
      <c r="C42" s="139"/>
      <c r="D42" s="143"/>
      <c r="E42" s="144"/>
      <c r="F42" s="141" t="s">
        <v>151</v>
      </c>
      <c r="G42" s="142">
        <v>1</v>
      </c>
      <c r="H42" s="57">
        <f t="shared" si="128"/>
        <v>30</v>
      </c>
      <c r="I42" s="21"/>
      <c r="J42" s="22"/>
      <c r="K42" s="22"/>
      <c r="L42" s="22"/>
      <c r="M42" s="23">
        <f t="shared" si="129"/>
        <v>30</v>
      </c>
      <c r="N42" s="25"/>
      <c r="O42" s="58"/>
      <c r="P42" s="23"/>
      <c r="Q42" s="21"/>
      <c r="R42" s="58"/>
      <c r="S42" s="145"/>
      <c r="T42" s="21" t="s">
        <v>270</v>
      </c>
      <c r="U42" s="58"/>
      <c r="V42" s="23"/>
      <c r="W42" s="25"/>
      <c r="X42" s="23"/>
      <c r="Y42" s="78"/>
      <c r="Z42" s="78"/>
      <c r="AA42" s="78"/>
      <c r="AB42" s="78"/>
      <c r="AC42" s="78"/>
      <c r="AD42" s="78" t="s">
        <v>259</v>
      </c>
      <c r="AE42" s="78"/>
      <c r="AF42" s="78"/>
      <c r="AG42" s="285" t="b">
        <f t="shared" ref="AG42:AH42" si="134">ISBLANK(N42)</f>
        <v>1</v>
      </c>
      <c r="AH42" s="285" t="b">
        <f t="shared" si="134"/>
        <v>1</v>
      </c>
      <c r="AI42" s="299"/>
      <c r="AJ42" s="285" t="b">
        <f t="shared" ref="AJ42:AK42" si="135">ISBLANK(Q42)</f>
        <v>1</v>
      </c>
      <c r="AK42" s="285" t="b">
        <f t="shared" si="135"/>
        <v>1</v>
      </c>
      <c r="AL42" s="299"/>
      <c r="AM42" s="285" t="b">
        <f t="shared" ref="AM42:AN42" si="136">ISBLANK(T42)</f>
        <v>0</v>
      </c>
      <c r="AN42" s="285" t="b">
        <f t="shared" si="136"/>
        <v>1</v>
      </c>
      <c r="AO42" s="299"/>
      <c r="AP42" s="285" t="b">
        <f t="shared" ref="AP42:AQ42" si="137">ISBLANK(W42)</f>
        <v>1</v>
      </c>
      <c r="AQ42" s="285" t="b">
        <f t="shared" si="137"/>
        <v>1</v>
      </c>
      <c r="AR42" s="78"/>
      <c r="AS42" s="78"/>
      <c r="AT42" s="78"/>
      <c r="AU42" s="78"/>
      <c r="AV42" s="78"/>
      <c r="AW42" s="78"/>
      <c r="AX42" s="78"/>
      <c r="AY42" s="78"/>
      <c r="AZ42" s="78"/>
      <c r="BA42" s="78"/>
      <c r="BB42" s="78"/>
      <c r="BC42" s="78"/>
      <c r="BD42" s="78"/>
      <c r="BE42" s="78"/>
      <c r="BF42" s="78"/>
      <c r="BG42" s="78"/>
      <c r="BH42" s="78"/>
      <c r="BI42" s="78"/>
      <c r="BJ42" s="78"/>
      <c r="BK42" s="78"/>
      <c r="BL42" s="78"/>
    </row>
    <row r="43" spans="1:64" ht="15.75" customHeight="1">
      <c r="A43" s="130" t="s">
        <v>152</v>
      </c>
      <c r="B43" s="131" t="s">
        <v>162</v>
      </c>
      <c r="C43" s="52"/>
      <c r="D43" s="53"/>
      <c r="E43" s="54"/>
      <c r="F43" s="90"/>
      <c r="G43" s="85">
        <f t="shared" ref="G43:M43" si="138">G44+G45</f>
        <v>6</v>
      </c>
      <c r="H43" s="133">
        <f t="shared" si="138"/>
        <v>180</v>
      </c>
      <c r="I43" s="134">
        <f t="shared" si="138"/>
        <v>72</v>
      </c>
      <c r="J43" s="135">
        <f t="shared" si="138"/>
        <v>36</v>
      </c>
      <c r="K43" s="135">
        <f t="shared" si="138"/>
        <v>0</v>
      </c>
      <c r="L43" s="135">
        <f t="shared" si="138"/>
        <v>36</v>
      </c>
      <c r="M43" s="136">
        <f t="shared" si="138"/>
        <v>108</v>
      </c>
      <c r="N43" s="25"/>
      <c r="O43" s="58"/>
      <c r="P43" s="61"/>
      <c r="Q43" s="21"/>
      <c r="R43" s="58"/>
      <c r="S43" s="23"/>
      <c r="T43" s="21"/>
      <c r="U43" s="58"/>
      <c r="V43" s="23"/>
      <c r="W43" s="21"/>
      <c r="X43" s="23"/>
      <c r="Y43" s="78"/>
      <c r="Z43" s="78"/>
      <c r="AA43" s="78"/>
      <c r="AB43" s="78"/>
      <c r="AC43" s="78"/>
      <c r="AD43" s="78"/>
      <c r="AE43" s="78"/>
      <c r="AF43" s="78"/>
      <c r="AG43" s="285" t="b">
        <f t="shared" ref="AG43:AH43" si="139">ISBLANK(N43)</f>
        <v>1</v>
      </c>
      <c r="AH43" s="285" t="b">
        <f t="shared" si="139"/>
        <v>1</v>
      </c>
      <c r="AI43" s="299"/>
      <c r="AJ43" s="285" t="b">
        <f t="shared" ref="AJ43:AK43" si="140">ISBLANK(Q43)</f>
        <v>1</v>
      </c>
      <c r="AK43" s="285" t="b">
        <f t="shared" si="140"/>
        <v>1</v>
      </c>
      <c r="AL43" s="299"/>
      <c r="AM43" s="285" t="b">
        <f t="shared" ref="AM43:AN43" si="141">ISBLANK(T43)</f>
        <v>1</v>
      </c>
      <c r="AN43" s="285" t="b">
        <f t="shared" si="141"/>
        <v>1</v>
      </c>
      <c r="AO43" s="299"/>
      <c r="AP43" s="285" t="b">
        <f t="shared" ref="AP43:AQ43" si="142">ISBLANK(W43)</f>
        <v>1</v>
      </c>
      <c r="AQ43" s="285" t="b">
        <f t="shared" si="142"/>
        <v>1</v>
      </c>
      <c r="AR43" s="78"/>
      <c r="AS43" s="78"/>
      <c r="AT43" s="78"/>
      <c r="AU43" s="78"/>
      <c r="AV43" s="78"/>
      <c r="AW43" s="78"/>
      <c r="AX43" s="78"/>
      <c r="AY43" s="78"/>
      <c r="AZ43" s="78"/>
      <c r="BA43" s="78"/>
      <c r="BB43" s="78"/>
      <c r="BC43" s="78"/>
      <c r="BD43" s="78"/>
      <c r="BE43" s="78"/>
      <c r="BF43" s="78"/>
      <c r="BG43" s="78"/>
      <c r="BH43" s="78"/>
      <c r="BI43" s="78"/>
      <c r="BJ43" s="78"/>
      <c r="BK43" s="78"/>
      <c r="BL43" s="78"/>
    </row>
    <row r="44" spans="1:64" ht="15.75" customHeight="1">
      <c r="A44" s="137" t="s">
        <v>274</v>
      </c>
      <c r="B44" s="138" t="s">
        <v>162</v>
      </c>
      <c r="C44" s="139">
        <v>6</v>
      </c>
      <c r="D44" s="140"/>
      <c r="E44" s="140"/>
      <c r="F44" s="141"/>
      <c r="G44" s="142">
        <v>5</v>
      </c>
      <c r="H44" s="57">
        <f t="shared" ref="H44:H53" si="143">G44*30</f>
        <v>150</v>
      </c>
      <c r="I44" s="21">
        <f t="shared" ref="I44:I53" si="144">J44+K44+L44</f>
        <v>72</v>
      </c>
      <c r="J44" s="22">
        <v>36</v>
      </c>
      <c r="K44" s="22"/>
      <c r="L44" s="22">
        <v>36</v>
      </c>
      <c r="M44" s="23">
        <f t="shared" ref="M44:M53" si="145">H44-I44</f>
        <v>78</v>
      </c>
      <c r="N44" s="25"/>
      <c r="O44" s="58"/>
      <c r="P44" s="23"/>
      <c r="Q44" s="21"/>
      <c r="R44" s="58"/>
      <c r="S44" s="23"/>
      <c r="T44" s="21"/>
      <c r="U44" s="58">
        <v>4</v>
      </c>
      <c r="V44" s="23">
        <v>4</v>
      </c>
      <c r="W44" s="25"/>
      <c r="X44" s="23"/>
      <c r="Y44" s="78"/>
      <c r="Z44" s="78"/>
      <c r="AA44" s="78"/>
      <c r="AB44" s="78"/>
      <c r="AC44" s="78"/>
      <c r="AD44" s="78" t="s">
        <v>259</v>
      </c>
      <c r="AE44" s="78"/>
      <c r="AF44" s="78"/>
      <c r="AG44" s="285" t="b">
        <f t="shared" ref="AG44:AH44" si="146">ISBLANK(N44)</f>
        <v>1</v>
      </c>
      <c r="AH44" s="285" t="b">
        <f t="shared" si="146"/>
        <v>1</v>
      </c>
      <c r="AI44" s="299"/>
      <c r="AJ44" s="285" t="b">
        <f t="shared" ref="AJ44:AK44" si="147">ISBLANK(Q44)</f>
        <v>1</v>
      </c>
      <c r="AK44" s="285" t="b">
        <f t="shared" si="147"/>
        <v>1</v>
      </c>
      <c r="AL44" s="299"/>
      <c r="AM44" s="285" t="b">
        <f t="shared" ref="AM44:AN44" si="148">ISBLANK(T44)</f>
        <v>1</v>
      </c>
      <c r="AN44" s="285" t="b">
        <f t="shared" si="148"/>
        <v>0</v>
      </c>
      <c r="AO44" s="299"/>
      <c r="AP44" s="285" t="b">
        <f t="shared" ref="AP44:AQ44" si="149">ISBLANK(W44)</f>
        <v>1</v>
      </c>
      <c r="AQ44" s="285" t="b">
        <f t="shared" si="149"/>
        <v>1</v>
      </c>
      <c r="AR44" s="78"/>
      <c r="AS44" s="78"/>
      <c r="AT44" s="78"/>
      <c r="AU44" s="78"/>
      <c r="AV44" s="78"/>
      <c r="AW44" s="78"/>
      <c r="AX44" s="78"/>
      <c r="AY44" s="78"/>
      <c r="AZ44" s="78"/>
      <c r="BA44" s="78"/>
      <c r="BB44" s="78"/>
      <c r="BC44" s="78"/>
      <c r="BD44" s="78"/>
      <c r="BE44" s="78"/>
      <c r="BF44" s="78"/>
      <c r="BG44" s="78"/>
      <c r="BH44" s="78"/>
      <c r="BI44" s="78"/>
      <c r="BJ44" s="78"/>
      <c r="BK44" s="78"/>
      <c r="BL44" s="78"/>
    </row>
    <row r="45" spans="1:64" ht="15.75" customHeight="1">
      <c r="A45" s="137" t="s">
        <v>275</v>
      </c>
      <c r="B45" s="138" t="s">
        <v>165</v>
      </c>
      <c r="C45" s="139"/>
      <c r="D45" s="143"/>
      <c r="E45" s="144"/>
      <c r="F45" s="141" t="s">
        <v>125</v>
      </c>
      <c r="G45" s="142">
        <v>1</v>
      </c>
      <c r="H45" s="57">
        <f t="shared" si="143"/>
        <v>30</v>
      </c>
      <c r="I45" s="21">
        <f t="shared" si="144"/>
        <v>0</v>
      </c>
      <c r="J45" s="22"/>
      <c r="K45" s="22"/>
      <c r="L45" s="22"/>
      <c r="M45" s="23">
        <f t="shared" si="145"/>
        <v>30</v>
      </c>
      <c r="N45" s="25"/>
      <c r="O45" s="58"/>
      <c r="P45" s="23"/>
      <c r="Q45" s="21"/>
      <c r="R45" s="58"/>
      <c r="S45" s="145"/>
      <c r="T45" s="21"/>
      <c r="U45" s="58"/>
      <c r="V45" s="23"/>
      <c r="W45" s="25" t="s">
        <v>270</v>
      </c>
      <c r="X45" s="23"/>
      <c r="Y45" s="78"/>
      <c r="Z45" s="78"/>
      <c r="AA45" s="78"/>
      <c r="AB45" s="78"/>
      <c r="AC45" s="78"/>
      <c r="AD45" s="78" t="s">
        <v>259</v>
      </c>
      <c r="AE45" s="78"/>
      <c r="AF45" s="78"/>
      <c r="AG45" s="285" t="b">
        <f t="shared" ref="AG45:AH45" si="150">ISBLANK(N45)</f>
        <v>1</v>
      </c>
      <c r="AH45" s="285" t="b">
        <f t="shared" si="150"/>
        <v>1</v>
      </c>
      <c r="AI45" s="299"/>
      <c r="AJ45" s="285" t="b">
        <f t="shared" ref="AJ45:AK45" si="151">ISBLANK(Q45)</f>
        <v>1</v>
      </c>
      <c r="AK45" s="285" t="b">
        <f t="shared" si="151"/>
        <v>1</v>
      </c>
      <c r="AL45" s="299"/>
      <c r="AM45" s="285" t="b">
        <f t="shared" ref="AM45:AN45" si="152">ISBLANK(T45)</f>
        <v>1</v>
      </c>
      <c r="AN45" s="285" t="b">
        <f t="shared" si="152"/>
        <v>1</v>
      </c>
      <c r="AO45" s="299"/>
      <c r="AP45" s="285" t="b">
        <f t="shared" ref="AP45:AQ45" si="153">ISBLANK(W45)</f>
        <v>0</v>
      </c>
      <c r="AQ45" s="285" t="b">
        <f t="shared" si="153"/>
        <v>1</v>
      </c>
      <c r="AR45" s="78"/>
      <c r="AS45" s="78"/>
      <c r="AT45" s="78"/>
      <c r="AU45" s="78"/>
      <c r="AV45" s="78"/>
      <c r="AW45" s="78"/>
      <c r="AX45" s="78"/>
      <c r="AY45" s="78"/>
      <c r="AZ45" s="78"/>
      <c r="BA45" s="78"/>
      <c r="BB45" s="78"/>
      <c r="BC45" s="78"/>
      <c r="BD45" s="78"/>
      <c r="BE45" s="78"/>
      <c r="BF45" s="78"/>
      <c r="BG45" s="78"/>
      <c r="BH45" s="78"/>
      <c r="BI45" s="78"/>
      <c r="BJ45" s="78"/>
      <c r="BK45" s="78"/>
      <c r="BL45" s="78"/>
    </row>
    <row r="46" spans="1:64" ht="15.75" customHeight="1">
      <c r="A46" s="146" t="s">
        <v>154</v>
      </c>
      <c r="B46" s="132" t="s">
        <v>169</v>
      </c>
      <c r="C46" s="93">
        <v>7</v>
      </c>
      <c r="D46" s="53"/>
      <c r="E46" s="53"/>
      <c r="F46" s="87"/>
      <c r="G46" s="95">
        <v>7</v>
      </c>
      <c r="H46" s="86">
        <f t="shared" si="143"/>
        <v>210</v>
      </c>
      <c r="I46" s="52">
        <f t="shared" si="144"/>
        <v>75</v>
      </c>
      <c r="J46" s="490">
        <v>45</v>
      </c>
      <c r="K46" s="490"/>
      <c r="L46" s="490">
        <v>30</v>
      </c>
      <c r="M46" s="87">
        <f t="shared" si="145"/>
        <v>135</v>
      </c>
      <c r="N46" s="25"/>
      <c r="O46" s="58"/>
      <c r="P46" s="23"/>
      <c r="Q46" s="21"/>
      <c r="R46" s="58"/>
      <c r="S46" s="23"/>
      <c r="T46" s="21"/>
      <c r="U46" s="58"/>
      <c r="V46" s="23"/>
      <c r="W46" s="308">
        <v>5</v>
      </c>
      <c r="X46" s="23"/>
      <c r="Y46" s="78"/>
      <c r="Z46" s="78"/>
      <c r="AA46" s="78"/>
      <c r="AB46" s="78"/>
      <c r="AC46" s="78"/>
      <c r="AD46" s="78" t="s">
        <v>259</v>
      </c>
      <c r="AE46" s="78"/>
      <c r="AF46" s="78"/>
      <c r="AG46" s="285" t="b">
        <f t="shared" ref="AG46:AH46" si="154">ISBLANK(N46)</f>
        <v>1</v>
      </c>
      <c r="AH46" s="285" t="b">
        <f t="shared" si="154"/>
        <v>1</v>
      </c>
      <c r="AI46" s="299"/>
      <c r="AJ46" s="285" t="b">
        <f t="shared" ref="AJ46:AK46" si="155">ISBLANK(Q46)</f>
        <v>1</v>
      </c>
      <c r="AK46" s="285" t="b">
        <f t="shared" si="155"/>
        <v>1</v>
      </c>
      <c r="AL46" s="299"/>
      <c r="AM46" s="285" t="b">
        <f t="shared" ref="AM46:AN46" si="156">ISBLANK(T46)</f>
        <v>1</v>
      </c>
      <c r="AN46" s="285" t="b">
        <f t="shared" si="156"/>
        <v>1</v>
      </c>
      <c r="AO46" s="299"/>
      <c r="AP46" s="285" t="b">
        <f t="shared" ref="AP46:AQ46" si="157">ISBLANK(W46)</f>
        <v>0</v>
      </c>
      <c r="AQ46" s="285" t="b">
        <f t="shared" si="157"/>
        <v>1</v>
      </c>
      <c r="AR46" s="78"/>
      <c r="AS46" s="78"/>
      <c r="AT46" s="78"/>
      <c r="AU46" s="78"/>
      <c r="AV46" s="78"/>
      <c r="AW46" s="78"/>
      <c r="AX46" s="78"/>
      <c r="AY46" s="78"/>
      <c r="AZ46" s="78"/>
      <c r="BA46" s="78"/>
      <c r="BB46" s="78"/>
      <c r="BC46" s="78"/>
      <c r="BD46" s="78"/>
      <c r="BE46" s="78"/>
      <c r="BF46" s="78"/>
      <c r="BG46" s="78"/>
      <c r="BH46" s="78"/>
      <c r="BI46" s="78"/>
      <c r="BJ46" s="78"/>
      <c r="BK46" s="78"/>
      <c r="BL46" s="78"/>
    </row>
    <row r="47" spans="1:64" ht="15.75" customHeight="1">
      <c r="A47" s="146" t="s">
        <v>156</v>
      </c>
      <c r="B47" s="132" t="s">
        <v>171</v>
      </c>
      <c r="C47" s="93">
        <v>8</v>
      </c>
      <c r="D47" s="53"/>
      <c r="E47" s="53"/>
      <c r="F47" s="87"/>
      <c r="G47" s="95">
        <v>6</v>
      </c>
      <c r="H47" s="86">
        <f t="shared" si="143"/>
        <v>180</v>
      </c>
      <c r="I47" s="111">
        <f t="shared" si="144"/>
        <v>65</v>
      </c>
      <c r="J47" s="107">
        <v>26</v>
      </c>
      <c r="K47" s="107"/>
      <c r="L47" s="107">
        <v>39</v>
      </c>
      <c r="M47" s="108">
        <f t="shared" si="145"/>
        <v>115</v>
      </c>
      <c r="N47" s="25"/>
      <c r="O47" s="58"/>
      <c r="P47" s="23"/>
      <c r="Q47" s="21"/>
      <c r="R47" s="58"/>
      <c r="S47" s="23"/>
      <c r="T47" s="21"/>
      <c r="U47" s="58"/>
      <c r="V47" s="23"/>
      <c r="W47" s="21"/>
      <c r="X47" s="23">
        <v>5</v>
      </c>
      <c r="Y47" s="78"/>
      <c r="Z47" s="78"/>
      <c r="AA47" s="78"/>
      <c r="AB47" s="78"/>
      <c r="AC47" s="78"/>
      <c r="AD47" s="78" t="s">
        <v>259</v>
      </c>
      <c r="AE47" s="78"/>
      <c r="AF47" s="78"/>
      <c r="AG47" s="285" t="b">
        <f t="shared" ref="AG47:AH47" si="158">ISBLANK(N47)</f>
        <v>1</v>
      </c>
      <c r="AH47" s="285" t="b">
        <f t="shared" si="158"/>
        <v>1</v>
      </c>
      <c r="AI47" s="299"/>
      <c r="AJ47" s="285" t="b">
        <f t="shared" ref="AJ47:AK47" si="159">ISBLANK(Q47)</f>
        <v>1</v>
      </c>
      <c r="AK47" s="285" t="b">
        <f t="shared" si="159"/>
        <v>1</v>
      </c>
      <c r="AL47" s="299"/>
      <c r="AM47" s="285" t="b">
        <f t="shared" ref="AM47:AN47" si="160">ISBLANK(T47)</f>
        <v>1</v>
      </c>
      <c r="AN47" s="285" t="b">
        <f t="shared" si="160"/>
        <v>1</v>
      </c>
      <c r="AO47" s="299"/>
      <c r="AP47" s="285" t="b">
        <f t="shared" ref="AP47:AQ47" si="161">ISBLANK(W47)</f>
        <v>1</v>
      </c>
      <c r="AQ47" s="285" t="b">
        <f t="shared" si="161"/>
        <v>0</v>
      </c>
      <c r="AR47" s="78"/>
      <c r="AS47" s="78"/>
      <c r="AT47" s="78"/>
      <c r="AU47" s="78"/>
      <c r="AV47" s="78"/>
      <c r="AW47" s="78"/>
      <c r="AX47" s="78"/>
      <c r="AY47" s="78"/>
      <c r="AZ47" s="78"/>
      <c r="BA47" s="78"/>
      <c r="BB47" s="78"/>
      <c r="BC47" s="78"/>
      <c r="BD47" s="78"/>
      <c r="BE47" s="78"/>
      <c r="BF47" s="78"/>
      <c r="BG47" s="78"/>
      <c r="BH47" s="78"/>
      <c r="BI47" s="78"/>
      <c r="BJ47" s="78"/>
      <c r="BK47" s="78"/>
      <c r="BL47" s="78"/>
    </row>
    <row r="48" spans="1:64" ht="15.75" customHeight="1">
      <c r="A48" s="146" t="s">
        <v>161</v>
      </c>
      <c r="B48" s="304" t="s">
        <v>129</v>
      </c>
      <c r="C48" s="93">
        <v>5</v>
      </c>
      <c r="D48" s="53"/>
      <c r="E48" s="53"/>
      <c r="F48" s="87"/>
      <c r="G48" s="95">
        <v>4</v>
      </c>
      <c r="H48" s="86">
        <f t="shared" si="143"/>
        <v>120</v>
      </c>
      <c r="I48" s="111">
        <f t="shared" si="144"/>
        <v>45</v>
      </c>
      <c r="J48" s="107">
        <v>15</v>
      </c>
      <c r="K48" s="107"/>
      <c r="L48" s="107">
        <v>30</v>
      </c>
      <c r="M48" s="108">
        <f t="shared" si="145"/>
        <v>75</v>
      </c>
      <c r="N48" s="25"/>
      <c r="O48" s="58"/>
      <c r="P48" s="23"/>
      <c r="Q48" s="21"/>
      <c r="R48" s="58"/>
      <c r="S48" s="23"/>
      <c r="T48" s="21">
        <v>3</v>
      </c>
      <c r="U48" s="58"/>
      <c r="V48" s="23"/>
      <c r="W48" s="21"/>
      <c r="X48" s="23"/>
      <c r="Y48" s="78"/>
      <c r="Z48" s="78"/>
      <c r="AA48" s="78"/>
      <c r="AB48" s="78"/>
      <c r="AC48" s="78"/>
      <c r="AD48" s="78" t="s">
        <v>259</v>
      </c>
      <c r="AE48" s="78"/>
      <c r="AF48" s="78"/>
      <c r="AG48" s="285" t="b">
        <f t="shared" ref="AG48:AH48" si="162">ISBLANK(N48)</f>
        <v>1</v>
      </c>
      <c r="AH48" s="285" t="b">
        <f t="shared" si="162"/>
        <v>1</v>
      </c>
      <c r="AI48" s="299"/>
      <c r="AJ48" s="285" t="b">
        <f t="shared" ref="AJ48:AK48" si="163">ISBLANK(Q48)</f>
        <v>1</v>
      </c>
      <c r="AK48" s="285" t="b">
        <f t="shared" si="163"/>
        <v>1</v>
      </c>
      <c r="AL48" s="299"/>
      <c r="AM48" s="285" t="b">
        <f t="shared" ref="AM48:AN48" si="164">ISBLANK(T48)</f>
        <v>0</v>
      </c>
      <c r="AN48" s="285" t="b">
        <f t="shared" si="164"/>
        <v>1</v>
      </c>
      <c r="AO48" s="299"/>
      <c r="AP48" s="285" t="b">
        <f t="shared" ref="AP48:AQ48" si="165">ISBLANK(W48)</f>
        <v>1</v>
      </c>
      <c r="AQ48" s="285" t="b">
        <f t="shared" si="165"/>
        <v>1</v>
      </c>
      <c r="AR48" s="78"/>
      <c r="AS48" s="78"/>
      <c r="AT48" s="78"/>
      <c r="AU48" s="78"/>
      <c r="AV48" s="78"/>
      <c r="AW48" s="78"/>
      <c r="AX48" s="78"/>
      <c r="AY48" s="78"/>
      <c r="AZ48" s="78"/>
      <c r="BA48" s="78"/>
      <c r="BB48" s="78"/>
      <c r="BC48" s="78"/>
      <c r="BD48" s="78"/>
      <c r="BE48" s="78"/>
      <c r="BF48" s="78"/>
      <c r="BG48" s="78"/>
      <c r="BH48" s="78"/>
      <c r="BI48" s="78"/>
      <c r="BJ48" s="78"/>
      <c r="BK48" s="78"/>
      <c r="BL48" s="78"/>
    </row>
    <row r="49" spans="1:64" ht="15.75" customHeight="1">
      <c r="A49" s="146" t="s">
        <v>166</v>
      </c>
      <c r="B49" s="132" t="s">
        <v>228</v>
      </c>
      <c r="C49" s="93">
        <v>6</v>
      </c>
      <c r="D49" s="53"/>
      <c r="E49" s="53"/>
      <c r="F49" s="87"/>
      <c r="G49" s="95">
        <v>5</v>
      </c>
      <c r="H49" s="86">
        <f t="shared" si="143"/>
        <v>150</v>
      </c>
      <c r="I49" s="111">
        <f t="shared" si="144"/>
        <v>54</v>
      </c>
      <c r="J49" s="107">
        <v>18</v>
      </c>
      <c r="K49" s="107"/>
      <c r="L49" s="107">
        <v>36</v>
      </c>
      <c r="M49" s="108">
        <f t="shared" si="145"/>
        <v>96</v>
      </c>
      <c r="N49" s="25"/>
      <c r="O49" s="58"/>
      <c r="P49" s="23"/>
      <c r="Q49" s="21"/>
      <c r="R49" s="58"/>
      <c r="S49" s="23"/>
      <c r="T49" s="21"/>
      <c r="U49" s="58">
        <v>3</v>
      </c>
      <c r="V49" s="23">
        <v>3</v>
      </c>
      <c r="W49" s="21"/>
      <c r="X49" s="23"/>
      <c r="Y49" s="78"/>
      <c r="Z49" s="78"/>
      <c r="AA49" s="78"/>
      <c r="AB49" s="78"/>
      <c r="AC49" s="78"/>
      <c r="AD49" s="78" t="s">
        <v>259</v>
      </c>
      <c r="AE49" s="78"/>
      <c r="AF49" s="78"/>
      <c r="AG49" s="285" t="b">
        <f t="shared" ref="AG49:AH49" si="166">ISBLANK(N49)</f>
        <v>1</v>
      </c>
      <c r="AH49" s="285" t="b">
        <f t="shared" si="166"/>
        <v>1</v>
      </c>
      <c r="AI49" s="299"/>
      <c r="AJ49" s="285" t="b">
        <f t="shared" ref="AJ49:AK49" si="167">ISBLANK(Q49)</f>
        <v>1</v>
      </c>
      <c r="AK49" s="285" t="b">
        <f t="shared" si="167"/>
        <v>1</v>
      </c>
      <c r="AL49" s="299"/>
      <c r="AM49" s="285" t="b">
        <f t="shared" ref="AM49:AN49" si="168">ISBLANK(T49)</f>
        <v>1</v>
      </c>
      <c r="AN49" s="285" t="b">
        <f t="shared" si="168"/>
        <v>0</v>
      </c>
      <c r="AO49" s="299"/>
      <c r="AP49" s="285" t="b">
        <f t="shared" ref="AP49:AQ49" si="169">ISBLANK(W49)</f>
        <v>1</v>
      </c>
      <c r="AQ49" s="285" t="b">
        <f t="shared" si="169"/>
        <v>1</v>
      </c>
      <c r="AR49" s="78"/>
      <c r="AS49" s="78"/>
      <c r="AT49" s="78"/>
      <c r="AU49" s="78"/>
      <c r="AV49" s="78"/>
      <c r="AW49" s="78"/>
      <c r="AX49" s="78"/>
      <c r="AY49" s="78"/>
      <c r="AZ49" s="78"/>
      <c r="BA49" s="78"/>
      <c r="BB49" s="78"/>
      <c r="BC49" s="78"/>
      <c r="BD49" s="78"/>
      <c r="BE49" s="78"/>
      <c r="BF49" s="78"/>
      <c r="BG49" s="78"/>
      <c r="BH49" s="78"/>
      <c r="BI49" s="78"/>
      <c r="BJ49" s="78"/>
      <c r="BK49" s="78"/>
      <c r="BL49" s="78"/>
    </row>
    <row r="50" spans="1:64" ht="15.75" customHeight="1">
      <c r="A50" s="146" t="s">
        <v>276</v>
      </c>
      <c r="B50" s="132" t="s">
        <v>223</v>
      </c>
      <c r="C50" s="93"/>
      <c r="D50" s="53">
        <v>5</v>
      </c>
      <c r="E50" s="53"/>
      <c r="F50" s="87"/>
      <c r="G50" s="95">
        <v>4</v>
      </c>
      <c r="H50" s="86">
        <f t="shared" si="143"/>
        <v>120</v>
      </c>
      <c r="I50" s="111">
        <f t="shared" si="144"/>
        <v>60</v>
      </c>
      <c r="J50" s="107">
        <v>30</v>
      </c>
      <c r="K50" s="107"/>
      <c r="L50" s="107">
        <v>30</v>
      </c>
      <c r="M50" s="108">
        <f t="shared" si="145"/>
        <v>60</v>
      </c>
      <c r="N50" s="25"/>
      <c r="O50" s="58"/>
      <c r="P50" s="23"/>
      <c r="Q50" s="21"/>
      <c r="R50" s="58"/>
      <c r="S50" s="23"/>
      <c r="T50" s="21">
        <v>4</v>
      </c>
      <c r="U50" s="58"/>
      <c r="V50" s="23"/>
      <c r="W50" s="21"/>
      <c r="X50" s="23"/>
      <c r="Y50" s="78"/>
      <c r="Z50" s="78"/>
      <c r="AA50" s="78"/>
      <c r="AB50" s="78"/>
      <c r="AC50" s="78"/>
      <c r="AD50" s="78" t="s">
        <v>259</v>
      </c>
      <c r="AE50" s="78"/>
      <c r="AF50" s="78"/>
      <c r="AG50" s="285" t="b">
        <f t="shared" ref="AG50:AH50" si="170">ISBLANK(N50)</f>
        <v>1</v>
      </c>
      <c r="AH50" s="285" t="b">
        <f t="shared" si="170"/>
        <v>1</v>
      </c>
      <c r="AI50" s="299"/>
      <c r="AJ50" s="285" t="b">
        <f t="shared" ref="AJ50:AK50" si="171">ISBLANK(Q50)</f>
        <v>1</v>
      </c>
      <c r="AK50" s="285" t="b">
        <f t="shared" si="171"/>
        <v>1</v>
      </c>
      <c r="AL50" s="299"/>
      <c r="AM50" s="285" t="b">
        <f t="shared" ref="AM50:AN50" si="172">ISBLANK(T50)</f>
        <v>0</v>
      </c>
      <c r="AN50" s="285" t="b">
        <f t="shared" si="172"/>
        <v>1</v>
      </c>
      <c r="AO50" s="299"/>
      <c r="AP50" s="285" t="b">
        <f t="shared" ref="AP50:AQ50" si="173">ISBLANK(W50)</f>
        <v>1</v>
      </c>
      <c r="AQ50" s="285" t="b">
        <f t="shared" si="173"/>
        <v>1</v>
      </c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</row>
    <row r="51" spans="1:64" ht="15.75" customHeight="1">
      <c r="A51" s="146" t="s">
        <v>170</v>
      </c>
      <c r="B51" s="132" t="s">
        <v>277</v>
      </c>
      <c r="C51" s="93">
        <v>6</v>
      </c>
      <c r="D51" s="53"/>
      <c r="E51" s="53"/>
      <c r="F51" s="87"/>
      <c r="G51" s="95">
        <v>5</v>
      </c>
      <c r="H51" s="86">
        <f t="shared" si="143"/>
        <v>150</v>
      </c>
      <c r="I51" s="111">
        <f t="shared" si="144"/>
        <v>54</v>
      </c>
      <c r="J51" s="107">
        <v>18</v>
      </c>
      <c r="K51" s="107"/>
      <c r="L51" s="107">
        <v>36</v>
      </c>
      <c r="M51" s="108">
        <f t="shared" si="145"/>
        <v>96</v>
      </c>
      <c r="N51" s="25"/>
      <c r="O51" s="58"/>
      <c r="P51" s="23"/>
      <c r="Q51" s="21"/>
      <c r="R51" s="58"/>
      <c r="S51" s="23"/>
      <c r="T51" s="21"/>
      <c r="U51" s="58">
        <v>3</v>
      </c>
      <c r="V51" s="23">
        <v>3</v>
      </c>
      <c r="W51" s="21"/>
      <c r="X51" s="23"/>
      <c r="Y51" s="78"/>
      <c r="Z51" s="78"/>
      <c r="AA51" s="78"/>
      <c r="AB51" s="78"/>
      <c r="AC51" s="78"/>
      <c r="AD51" s="78" t="s">
        <v>259</v>
      </c>
      <c r="AE51" s="78"/>
      <c r="AF51" s="78"/>
      <c r="AG51" s="285" t="b">
        <f t="shared" ref="AG51:AH51" si="174">ISBLANK(N51)</f>
        <v>1</v>
      </c>
      <c r="AH51" s="285" t="b">
        <f t="shared" si="174"/>
        <v>1</v>
      </c>
      <c r="AI51" s="299"/>
      <c r="AJ51" s="285" t="b">
        <f t="shared" ref="AJ51:AK51" si="175">ISBLANK(Q51)</f>
        <v>1</v>
      </c>
      <c r="AK51" s="285" t="b">
        <f t="shared" si="175"/>
        <v>1</v>
      </c>
      <c r="AL51" s="299"/>
      <c r="AM51" s="285" t="b">
        <f t="shared" ref="AM51:AN51" si="176">ISBLANK(T51)</f>
        <v>1</v>
      </c>
      <c r="AN51" s="285" t="b">
        <f t="shared" si="176"/>
        <v>0</v>
      </c>
      <c r="AO51" s="299"/>
      <c r="AP51" s="285" t="b">
        <f t="shared" ref="AP51:AQ51" si="177">ISBLANK(W51)</f>
        <v>1</v>
      </c>
      <c r="AQ51" s="285" t="b">
        <f t="shared" si="177"/>
        <v>1</v>
      </c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78"/>
      <c r="BG51" s="78"/>
      <c r="BH51" s="78"/>
      <c r="BI51" s="78"/>
      <c r="BJ51" s="78"/>
      <c r="BK51" s="78"/>
      <c r="BL51" s="78"/>
    </row>
    <row r="52" spans="1:64" ht="15.75" customHeight="1">
      <c r="A52" s="130" t="s">
        <v>278</v>
      </c>
      <c r="B52" s="305" t="s">
        <v>222</v>
      </c>
      <c r="C52" s="93"/>
      <c r="D52" s="53">
        <v>7</v>
      </c>
      <c r="E52" s="53"/>
      <c r="F52" s="87"/>
      <c r="G52" s="95">
        <v>5</v>
      </c>
      <c r="H52" s="86">
        <f t="shared" si="143"/>
        <v>150</v>
      </c>
      <c r="I52" s="491">
        <f t="shared" si="144"/>
        <v>45</v>
      </c>
      <c r="J52" s="492">
        <v>15</v>
      </c>
      <c r="K52" s="492"/>
      <c r="L52" s="492">
        <v>30</v>
      </c>
      <c r="M52" s="493">
        <f t="shared" si="145"/>
        <v>105</v>
      </c>
      <c r="N52" s="494"/>
      <c r="O52" s="306"/>
      <c r="P52" s="307"/>
      <c r="Q52" s="308"/>
      <c r="R52" s="306"/>
      <c r="S52" s="307"/>
      <c r="T52" s="308"/>
      <c r="U52" s="306"/>
      <c r="V52" s="307"/>
      <c r="W52" s="308">
        <v>3</v>
      </c>
      <c r="X52" s="23"/>
      <c r="Y52" s="78"/>
      <c r="Z52" s="78"/>
      <c r="AA52" s="78"/>
      <c r="AB52" s="78"/>
      <c r="AC52" s="78"/>
      <c r="AD52" s="78"/>
      <c r="AE52" s="78"/>
      <c r="AF52" s="78"/>
      <c r="AG52" s="285" t="b">
        <f t="shared" ref="AG52:AH52" si="178">ISBLANK(N52)</f>
        <v>1</v>
      </c>
      <c r="AH52" s="285" t="b">
        <f t="shared" si="178"/>
        <v>1</v>
      </c>
      <c r="AI52" s="299"/>
      <c r="AJ52" s="285" t="b">
        <f t="shared" ref="AJ52:AK52" si="179">ISBLANK(Q52)</f>
        <v>1</v>
      </c>
      <c r="AK52" s="285" t="b">
        <f t="shared" si="179"/>
        <v>1</v>
      </c>
      <c r="AL52" s="299"/>
      <c r="AM52" s="285" t="b">
        <f t="shared" ref="AM52:AN52" si="180">ISBLANK(T52)</f>
        <v>1</v>
      </c>
      <c r="AN52" s="285" t="b">
        <f t="shared" si="180"/>
        <v>1</v>
      </c>
      <c r="AO52" s="299"/>
      <c r="AP52" s="285" t="b">
        <f t="shared" ref="AP52:AQ52" si="181">ISBLANK(W52)</f>
        <v>0</v>
      </c>
      <c r="AQ52" s="285" t="b">
        <f t="shared" si="181"/>
        <v>1</v>
      </c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  <c r="BF52" s="78"/>
      <c r="BG52" s="78"/>
      <c r="BH52" s="78"/>
      <c r="BI52" s="78"/>
      <c r="BJ52" s="78"/>
      <c r="BK52" s="78"/>
      <c r="BL52" s="78"/>
    </row>
    <row r="53" spans="1:64" ht="15.75" customHeight="1">
      <c r="A53" s="130" t="s">
        <v>279</v>
      </c>
      <c r="B53" s="305" t="s">
        <v>280</v>
      </c>
      <c r="C53" s="93">
        <v>7</v>
      </c>
      <c r="D53" s="53"/>
      <c r="E53" s="53"/>
      <c r="F53" s="87"/>
      <c r="G53" s="95">
        <v>5</v>
      </c>
      <c r="H53" s="86">
        <f t="shared" si="143"/>
        <v>150</v>
      </c>
      <c r="I53" s="111">
        <f t="shared" si="144"/>
        <v>60</v>
      </c>
      <c r="J53" s="107">
        <v>30</v>
      </c>
      <c r="K53" s="107"/>
      <c r="L53" s="107">
        <v>30</v>
      </c>
      <c r="M53" s="108">
        <f t="shared" si="145"/>
        <v>90</v>
      </c>
      <c r="N53" s="25"/>
      <c r="O53" s="58"/>
      <c r="P53" s="23"/>
      <c r="Q53" s="21"/>
      <c r="R53" s="58"/>
      <c r="S53" s="23"/>
      <c r="T53" s="21"/>
      <c r="U53" s="58"/>
      <c r="V53" s="23"/>
      <c r="W53" s="21">
        <v>4</v>
      </c>
      <c r="X53" s="23"/>
      <c r="Y53" s="78"/>
      <c r="Z53" s="78"/>
      <c r="AA53" s="78"/>
      <c r="AB53" s="78"/>
      <c r="AC53" s="78"/>
      <c r="AD53" s="78"/>
      <c r="AE53" s="78"/>
      <c r="AF53" s="78"/>
      <c r="AG53" s="285" t="b">
        <f t="shared" ref="AG53:AH53" si="182">ISBLANK(N53)</f>
        <v>1</v>
      </c>
      <c r="AH53" s="285" t="b">
        <f t="shared" si="182"/>
        <v>1</v>
      </c>
      <c r="AI53" s="299"/>
      <c r="AJ53" s="285" t="b">
        <f t="shared" ref="AJ53:AK53" si="183">ISBLANK(Q53)</f>
        <v>1</v>
      </c>
      <c r="AK53" s="285" t="b">
        <f t="shared" si="183"/>
        <v>1</v>
      </c>
      <c r="AL53" s="299"/>
      <c r="AM53" s="285" t="b">
        <f t="shared" ref="AM53:AN53" si="184">ISBLANK(T53)</f>
        <v>1</v>
      </c>
      <c r="AN53" s="285" t="b">
        <f t="shared" si="184"/>
        <v>1</v>
      </c>
      <c r="AO53" s="299"/>
      <c r="AP53" s="285" t="b">
        <f t="shared" ref="AP53:AQ53" si="185">ISBLANK(W53)</f>
        <v>0</v>
      </c>
      <c r="AQ53" s="285" t="b">
        <f t="shared" si="185"/>
        <v>1</v>
      </c>
      <c r="AR53" s="78"/>
      <c r="AS53" s="78"/>
      <c r="AT53" s="78"/>
      <c r="AU53" s="78"/>
      <c r="AV53" s="78"/>
      <c r="AW53" s="78"/>
      <c r="AX53" s="78"/>
      <c r="AY53" s="78"/>
      <c r="AZ53" s="78"/>
      <c r="BA53" s="78"/>
      <c r="BB53" s="78"/>
      <c r="BC53" s="78"/>
      <c r="BD53" s="78"/>
      <c r="BE53" s="78"/>
      <c r="BF53" s="78"/>
      <c r="BG53" s="78"/>
      <c r="BH53" s="78"/>
      <c r="BI53" s="78"/>
      <c r="BJ53" s="78"/>
      <c r="BK53" s="78"/>
      <c r="BL53" s="78"/>
    </row>
    <row r="54" spans="1:64" ht="15.75" customHeight="1">
      <c r="A54" s="932" t="s">
        <v>172</v>
      </c>
      <c r="B54" s="886"/>
      <c r="C54" s="886"/>
      <c r="D54" s="886"/>
      <c r="E54" s="886"/>
      <c r="F54" s="887"/>
      <c r="G54" s="147">
        <f t="shared" ref="G54:H54" si="186">SUM(G30:G53)-G36-G37-G41-G42-G44-G45</f>
        <v>91</v>
      </c>
      <c r="H54" s="148">
        <f t="shared" si="186"/>
        <v>2730</v>
      </c>
      <c r="I54" s="148">
        <f t="shared" ref="I54:M54" si="187">SUM(I30:I52)-I36-I37-I41-I42-I44-I45</f>
        <v>986</v>
      </c>
      <c r="J54" s="148">
        <f t="shared" si="187"/>
        <v>446</v>
      </c>
      <c r="K54" s="148">
        <f t="shared" si="187"/>
        <v>0</v>
      </c>
      <c r="L54" s="148">
        <f t="shared" si="187"/>
        <v>540</v>
      </c>
      <c r="M54" s="148">
        <f t="shared" si="187"/>
        <v>1594</v>
      </c>
      <c r="N54" s="148">
        <f t="shared" ref="N54:X54" si="188">SUM(N30:N53)</f>
        <v>0</v>
      </c>
      <c r="O54" s="148">
        <f t="shared" si="188"/>
        <v>4</v>
      </c>
      <c r="P54" s="148">
        <f t="shared" si="188"/>
        <v>4</v>
      </c>
      <c r="Q54" s="148">
        <f t="shared" si="188"/>
        <v>9</v>
      </c>
      <c r="R54" s="148">
        <f t="shared" si="188"/>
        <v>8</v>
      </c>
      <c r="S54" s="148">
        <f t="shared" si="188"/>
        <v>8</v>
      </c>
      <c r="T54" s="148">
        <f t="shared" si="188"/>
        <v>18</v>
      </c>
      <c r="U54" s="148">
        <f t="shared" si="188"/>
        <v>10</v>
      </c>
      <c r="V54" s="148">
        <f t="shared" si="188"/>
        <v>10</v>
      </c>
      <c r="W54" s="148">
        <f t="shared" si="188"/>
        <v>12</v>
      </c>
      <c r="X54" s="148">
        <f t="shared" si="188"/>
        <v>5</v>
      </c>
      <c r="Y54" s="149">
        <f t="shared" ref="Y54:AC54" si="189">SUM(Y30:Y47)</f>
        <v>0</v>
      </c>
      <c r="Z54" s="148">
        <f t="shared" si="189"/>
        <v>0</v>
      </c>
      <c r="AA54" s="148">
        <f t="shared" si="189"/>
        <v>0</v>
      </c>
      <c r="AB54" s="148">
        <f t="shared" si="189"/>
        <v>0</v>
      </c>
      <c r="AC54" s="148">
        <f t="shared" si="189"/>
        <v>0</v>
      </c>
      <c r="AD54" s="27">
        <f>30*G54</f>
        <v>2730</v>
      </c>
      <c r="AE54" s="78"/>
      <c r="AF54" s="78"/>
      <c r="AG54" s="309">
        <f t="shared" ref="AG54:AQ54" si="190">SUMIF(AG30:AG53,FALSE,$G30:$G53)</f>
        <v>0</v>
      </c>
      <c r="AH54" s="309">
        <f t="shared" si="190"/>
        <v>6</v>
      </c>
      <c r="AI54" s="309">
        <f t="shared" si="190"/>
        <v>0</v>
      </c>
      <c r="AJ54" s="309">
        <f t="shared" si="190"/>
        <v>12</v>
      </c>
      <c r="AK54" s="309">
        <f t="shared" si="190"/>
        <v>12</v>
      </c>
      <c r="AL54" s="309">
        <f t="shared" si="190"/>
        <v>0</v>
      </c>
      <c r="AM54" s="309">
        <f t="shared" si="190"/>
        <v>22</v>
      </c>
      <c r="AN54" s="309">
        <f t="shared" si="190"/>
        <v>15</v>
      </c>
      <c r="AO54" s="309">
        <f t="shared" si="190"/>
        <v>0</v>
      </c>
      <c r="AP54" s="309">
        <f t="shared" si="190"/>
        <v>18</v>
      </c>
      <c r="AQ54" s="309">
        <f t="shared" si="190"/>
        <v>6</v>
      </c>
      <c r="AR54" s="302">
        <f>SUM(AG54:AQ54)</f>
        <v>91</v>
      </c>
      <c r="AS54" s="78"/>
      <c r="AT54" s="78"/>
      <c r="AU54" s="78"/>
      <c r="AV54" s="78"/>
      <c r="AW54" s="78"/>
      <c r="AX54" s="78"/>
      <c r="AY54" s="78"/>
      <c r="AZ54" s="78"/>
      <c r="BA54" s="78"/>
      <c r="BB54" s="78"/>
      <c r="BC54" s="78"/>
      <c r="BD54" s="78"/>
      <c r="BE54" s="78"/>
      <c r="BF54" s="78"/>
      <c r="BG54" s="78"/>
      <c r="BH54" s="78"/>
      <c r="BI54" s="78"/>
      <c r="BJ54" s="78"/>
      <c r="BK54" s="78"/>
      <c r="BL54" s="78"/>
    </row>
    <row r="55" spans="1:64" ht="15.75" customHeight="1">
      <c r="A55" s="923" t="s">
        <v>173</v>
      </c>
      <c r="B55" s="869"/>
      <c r="C55" s="869"/>
      <c r="D55" s="869"/>
      <c r="E55" s="869"/>
      <c r="F55" s="869"/>
      <c r="G55" s="869"/>
      <c r="H55" s="869"/>
      <c r="I55" s="869"/>
      <c r="J55" s="869"/>
      <c r="K55" s="869"/>
      <c r="L55" s="869"/>
      <c r="M55" s="869"/>
      <c r="N55" s="869"/>
      <c r="O55" s="869"/>
      <c r="P55" s="869"/>
      <c r="Q55" s="869"/>
      <c r="R55" s="869"/>
      <c r="S55" s="869"/>
      <c r="T55" s="869"/>
      <c r="U55" s="869"/>
      <c r="V55" s="869"/>
      <c r="W55" s="869"/>
      <c r="X55" s="870"/>
      <c r="Y55" s="78"/>
      <c r="Z55" s="78"/>
      <c r="AA55" s="78"/>
      <c r="AB55" s="78"/>
      <c r="AC55" s="78"/>
      <c r="AD55" s="78"/>
      <c r="AE55" s="78" t="s">
        <v>281</v>
      </c>
      <c r="AF55" s="78"/>
      <c r="AG55" s="299"/>
      <c r="AH55" s="299"/>
      <c r="AI55" s="299"/>
      <c r="AJ55" s="299"/>
      <c r="AK55" s="299"/>
      <c r="AL55" s="299"/>
      <c r="AM55" s="299"/>
      <c r="AN55" s="299"/>
      <c r="AO55" s="299"/>
      <c r="AP55" s="299"/>
      <c r="AQ55" s="299"/>
      <c r="AR55" s="78"/>
      <c r="AS55" s="78"/>
      <c r="AT55" s="78"/>
      <c r="AU55" s="78"/>
      <c r="AV55" s="78"/>
      <c r="AW55" s="78"/>
      <c r="AX55" s="78"/>
      <c r="AY55" s="78"/>
      <c r="AZ55" s="78"/>
      <c r="BA55" s="78"/>
      <c r="BB55" s="78"/>
      <c r="BC55" s="78"/>
      <c r="BD55" s="78"/>
      <c r="BE55" s="78"/>
      <c r="BF55" s="78"/>
      <c r="BG55" s="78"/>
      <c r="BH55" s="78"/>
      <c r="BI55" s="78"/>
      <c r="BJ55" s="78"/>
      <c r="BK55" s="78"/>
      <c r="BL55" s="78"/>
    </row>
    <row r="56" spans="1:64" ht="15.75" customHeight="1">
      <c r="A56" s="38" t="s">
        <v>282</v>
      </c>
      <c r="B56" s="150" t="s">
        <v>49</v>
      </c>
      <c r="C56" s="17"/>
      <c r="D56" s="18">
        <v>2</v>
      </c>
      <c r="E56" s="18"/>
      <c r="F56" s="151"/>
      <c r="G56" s="152">
        <v>3</v>
      </c>
      <c r="H56" s="153">
        <f t="shared" ref="H56:H59" si="191">G56*30</f>
        <v>90</v>
      </c>
      <c r="I56" s="40">
        <v>0</v>
      </c>
      <c r="J56" s="154"/>
      <c r="K56" s="154"/>
      <c r="L56" s="154"/>
      <c r="M56" s="126">
        <f t="shared" ref="M56:M59" si="192">H56-I56</f>
        <v>90</v>
      </c>
      <c r="N56" s="155"/>
      <c r="O56" s="156"/>
      <c r="P56" s="48"/>
      <c r="Q56" s="157"/>
      <c r="R56" s="158"/>
      <c r="S56" s="48"/>
      <c r="T56" s="157"/>
      <c r="U56" s="158"/>
      <c r="V56" s="48"/>
      <c r="W56" s="157"/>
      <c r="X56" s="48"/>
      <c r="Y56" s="27"/>
      <c r="Z56" s="27"/>
      <c r="AA56" s="27"/>
      <c r="AB56" s="27"/>
      <c r="AC56" s="27"/>
      <c r="AD56" s="27"/>
      <c r="AE56" s="27" t="s">
        <v>71</v>
      </c>
      <c r="AF56" s="310">
        <f t="shared" ref="AF56:AF58" si="193">G56</f>
        <v>3</v>
      </c>
      <c r="AG56" s="285"/>
      <c r="AH56" s="285"/>
      <c r="AI56" s="285"/>
      <c r="AJ56" s="285"/>
      <c r="AK56" s="285"/>
      <c r="AL56" s="285"/>
      <c r="AM56" s="285"/>
      <c r="AN56" s="285"/>
      <c r="AO56" s="285"/>
      <c r="AP56" s="285"/>
      <c r="AQ56" s="285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</row>
    <row r="57" spans="1:64" ht="15.75" customHeight="1">
      <c r="A57" s="38" t="s">
        <v>283</v>
      </c>
      <c r="B57" s="159" t="s">
        <v>176</v>
      </c>
      <c r="C57" s="160"/>
      <c r="D57" s="161" t="s">
        <v>90</v>
      </c>
      <c r="E57" s="161"/>
      <c r="F57" s="162"/>
      <c r="G57" s="163">
        <v>3</v>
      </c>
      <c r="H57" s="164">
        <f t="shared" si="191"/>
        <v>90</v>
      </c>
      <c r="I57" s="52">
        <f t="shared" ref="I57:I59" si="194">J57+K57+L57</f>
        <v>0</v>
      </c>
      <c r="J57" s="53"/>
      <c r="K57" s="53"/>
      <c r="L57" s="53"/>
      <c r="M57" s="165">
        <f t="shared" si="192"/>
        <v>90</v>
      </c>
      <c r="N57" s="166"/>
      <c r="O57" s="167"/>
      <c r="P57" s="168"/>
      <c r="Q57" s="169"/>
      <c r="R57" s="167" t="s">
        <v>259</v>
      </c>
      <c r="S57" s="168"/>
      <c r="T57" s="169"/>
      <c r="U57" s="167"/>
      <c r="V57" s="168"/>
      <c r="W57" s="169"/>
      <c r="X57" s="168"/>
      <c r="Y57" s="27"/>
      <c r="Z57" s="27"/>
      <c r="AA57" s="27"/>
      <c r="AB57" s="27"/>
      <c r="AC57" s="27"/>
      <c r="AD57" s="27"/>
      <c r="AE57" s="27" t="s">
        <v>72</v>
      </c>
      <c r="AF57" s="310">
        <f t="shared" si="193"/>
        <v>3</v>
      </c>
      <c r="AG57" s="285"/>
      <c r="AH57" s="285"/>
      <c r="AI57" s="285"/>
      <c r="AJ57" s="285"/>
      <c r="AK57" s="285"/>
      <c r="AL57" s="285"/>
      <c r="AM57" s="285"/>
      <c r="AN57" s="285"/>
      <c r="AO57" s="285"/>
      <c r="AP57" s="285"/>
      <c r="AQ57" s="285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</row>
    <row r="58" spans="1:64" ht="15.75" customHeight="1">
      <c r="A58" s="38" t="s">
        <v>284</v>
      </c>
      <c r="B58" s="170" t="s">
        <v>178</v>
      </c>
      <c r="C58" s="21"/>
      <c r="D58" s="22" t="s">
        <v>144</v>
      </c>
      <c r="E58" s="22"/>
      <c r="F58" s="171"/>
      <c r="G58" s="172">
        <v>3</v>
      </c>
      <c r="H58" s="164">
        <f t="shared" si="191"/>
        <v>90</v>
      </c>
      <c r="I58" s="52">
        <f t="shared" si="194"/>
        <v>0</v>
      </c>
      <c r="J58" s="53"/>
      <c r="K58" s="53"/>
      <c r="L58" s="53"/>
      <c r="M58" s="165">
        <f t="shared" si="192"/>
        <v>90</v>
      </c>
      <c r="N58" s="166"/>
      <c r="O58" s="167"/>
      <c r="P58" s="168"/>
      <c r="Q58" s="169"/>
      <c r="R58" s="167"/>
      <c r="S58" s="168"/>
      <c r="T58" s="169"/>
      <c r="U58" s="167"/>
      <c r="V58" s="168"/>
      <c r="W58" s="169"/>
      <c r="X58" s="168"/>
      <c r="Y58" s="27"/>
      <c r="Z58" s="27"/>
      <c r="AA58" s="27"/>
      <c r="AB58" s="27"/>
      <c r="AC58" s="27"/>
      <c r="AD58" s="27"/>
      <c r="AE58" s="27" t="s">
        <v>73</v>
      </c>
      <c r="AF58" s="310">
        <f t="shared" si="193"/>
        <v>3</v>
      </c>
      <c r="AG58" s="285"/>
      <c r="AH58" s="285"/>
      <c r="AI58" s="285"/>
      <c r="AJ58" s="285"/>
      <c r="AK58" s="285"/>
      <c r="AL58" s="285"/>
      <c r="AM58" s="285"/>
      <c r="AN58" s="285"/>
      <c r="AO58" s="285"/>
      <c r="AP58" s="285"/>
      <c r="AQ58" s="285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</row>
    <row r="59" spans="1:64" ht="15.75" customHeight="1">
      <c r="A59" s="38" t="s">
        <v>285</v>
      </c>
      <c r="B59" s="173" t="s">
        <v>180</v>
      </c>
      <c r="C59" s="104"/>
      <c r="D59" s="174" t="s">
        <v>181</v>
      </c>
      <c r="E59" s="174"/>
      <c r="F59" s="175"/>
      <c r="G59" s="176">
        <v>6</v>
      </c>
      <c r="H59" s="177">
        <f t="shared" si="191"/>
        <v>180</v>
      </c>
      <c r="I59" s="111">
        <f t="shared" si="194"/>
        <v>0</v>
      </c>
      <c r="J59" s="107"/>
      <c r="K59" s="107"/>
      <c r="L59" s="107"/>
      <c r="M59" s="178">
        <f t="shared" si="192"/>
        <v>180</v>
      </c>
      <c r="N59" s="179"/>
      <c r="O59" s="180"/>
      <c r="P59" s="69"/>
      <c r="Q59" s="181"/>
      <c r="R59" s="180"/>
      <c r="S59" s="69"/>
      <c r="T59" s="181"/>
      <c r="U59" s="180"/>
      <c r="V59" s="69"/>
      <c r="W59" s="181"/>
      <c r="X59" s="69"/>
      <c r="Y59" s="27"/>
      <c r="Z59" s="27"/>
      <c r="AA59" s="27"/>
      <c r="AB59" s="27"/>
      <c r="AC59" s="27"/>
      <c r="AD59" s="27"/>
      <c r="AE59" s="27" t="s">
        <v>74</v>
      </c>
      <c r="AF59" s="310">
        <f>G59+G62</f>
        <v>12</v>
      </c>
      <c r="AG59" s="285"/>
      <c r="AH59" s="285"/>
      <c r="AI59" s="285"/>
      <c r="AJ59" s="285"/>
      <c r="AK59" s="285"/>
      <c r="AL59" s="285"/>
      <c r="AM59" s="285"/>
      <c r="AN59" s="285"/>
      <c r="AO59" s="285"/>
      <c r="AP59" s="285"/>
      <c r="AQ59" s="285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</row>
    <row r="60" spans="1:64" ht="15.75" customHeight="1">
      <c r="A60" s="922" t="s">
        <v>182</v>
      </c>
      <c r="B60" s="896"/>
      <c r="C60" s="896"/>
      <c r="D60" s="896"/>
      <c r="E60" s="896"/>
      <c r="F60" s="897"/>
      <c r="G60" s="182">
        <f t="shared" ref="G60:X60" si="195">SUM(G56:G59)</f>
        <v>15</v>
      </c>
      <c r="H60" s="183">
        <f t="shared" si="195"/>
        <v>450</v>
      </c>
      <c r="I60" s="184">
        <f t="shared" si="195"/>
        <v>0</v>
      </c>
      <c r="J60" s="184">
        <f t="shared" si="195"/>
        <v>0</v>
      </c>
      <c r="K60" s="184">
        <f t="shared" si="195"/>
        <v>0</v>
      </c>
      <c r="L60" s="184">
        <f t="shared" si="195"/>
        <v>0</v>
      </c>
      <c r="M60" s="184">
        <f t="shared" si="195"/>
        <v>450</v>
      </c>
      <c r="N60" s="183">
        <f t="shared" si="195"/>
        <v>0</v>
      </c>
      <c r="O60" s="183">
        <f t="shared" si="195"/>
        <v>0</v>
      </c>
      <c r="P60" s="183">
        <f t="shared" si="195"/>
        <v>0</v>
      </c>
      <c r="Q60" s="183">
        <f t="shared" si="195"/>
        <v>0</v>
      </c>
      <c r="R60" s="183">
        <f t="shared" si="195"/>
        <v>0</v>
      </c>
      <c r="S60" s="183">
        <f t="shared" si="195"/>
        <v>0</v>
      </c>
      <c r="T60" s="183">
        <f t="shared" si="195"/>
        <v>0</v>
      </c>
      <c r="U60" s="183">
        <f t="shared" si="195"/>
        <v>0</v>
      </c>
      <c r="V60" s="183">
        <f t="shared" si="195"/>
        <v>0</v>
      </c>
      <c r="W60" s="183">
        <f t="shared" si="195"/>
        <v>0</v>
      </c>
      <c r="X60" s="183">
        <f t="shared" si="195"/>
        <v>0</v>
      </c>
      <c r="Y60" s="27"/>
      <c r="Z60" s="27"/>
      <c r="AA60" s="27"/>
      <c r="AB60" s="27"/>
      <c r="AC60" s="27"/>
      <c r="AD60" s="27"/>
      <c r="AE60" s="27"/>
      <c r="AF60" s="310">
        <f>SUM(AF56:AF59)</f>
        <v>21</v>
      </c>
      <c r="AG60" s="285"/>
      <c r="AH60" s="285"/>
      <c r="AI60" s="285"/>
      <c r="AJ60" s="285"/>
      <c r="AK60" s="285"/>
      <c r="AL60" s="285"/>
      <c r="AM60" s="285"/>
      <c r="AN60" s="285"/>
      <c r="AO60" s="285"/>
      <c r="AP60" s="285"/>
      <c r="AQ60" s="285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</row>
    <row r="61" spans="1:64" ht="15.75" customHeight="1">
      <c r="A61" s="922" t="s">
        <v>286</v>
      </c>
      <c r="B61" s="896"/>
      <c r="C61" s="896"/>
      <c r="D61" s="896"/>
      <c r="E61" s="896"/>
      <c r="F61" s="896"/>
      <c r="G61" s="896"/>
      <c r="H61" s="896"/>
      <c r="I61" s="896"/>
      <c r="J61" s="896"/>
      <c r="K61" s="896"/>
      <c r="L61" s="896"/>
      <c r="M61" s="896"/>
      <c r="N61" s="896"/>
      <c r="O61" s="896"/>
      <c r="P61" s="896"/>
      <c r="Q61" s="896"/>
      <c r="R61" s="896"/>
      <c r="S61" s="896"/>
      <c r="T61" s="896"/>
      <c r="U61" s="896"/>
      <c r="V61" s="896"/>
      <c r="W61" s="896"/>
      <c r="X61" s="897"/>
      <c r="Y61" s="78"/>
      <c r="Z61" s="78"/>
      <c r="AA61" s="78"/>
      <c r="AB61" s="78"/>
      <c r="AC61" s="78"/>
      <c r="AD61" s="78"/>
      <c r="AE61" s="78"/>
      <c r="AF61" s="78"/>
      <c r="AG61" s="299"/>
      <c r="AH61" s="299"/>
      <c r="AI61" s="299"/>
      <c r="AJ61" s="299"/>
      <c r="AK61" s="299"/>
      <c r="AL61" s="299"/>
      <c r="AM61" s="299"/>
      <c r="AN61" s="299"/>
      <c r="AO61" s="299"/>
      <c r="AP61" s="299"/>
      <c r="AQ61" s="299"/>
      <c r="AR61" s="78"/>
      <c r="AS61" s="78"/>
      <c r="AT61" s="78"/>
      <c r="AU61" s="78"/>
      <c r="AV61" s="78"/>
      <c r="AW61" s="78"/>
      <c r="AX61" s="78"/>
      <c r="AY61" s="78"/>
      <c r="AZ61" s="78"/>
      <c r="BA61" s="78"/>
      <c r="BB61" s="78"/>
      <c r="BC61" s="78"/>
      <c r="BD61" s="78"/>
      <c r="BE61" s="78"/>
      <c r="BF61" s="78"/>
      <c r="BG61" s="78"/>
      <c r="BH61" s="78"/>
      <c r="BI61" s="78"/>
      <c r="BJ61" s="78"/>
      <c r="BK61" s="78"/>
      <c r="BL61" s="78"/>
    </row>
    <row r="62" spans="1:64" ht="15.75" customHeight="1">
      <c r="A62" s="119" t="s">
        <v>287</v>
      </c>
      <c r="B62" s="185" t="s">
        <v>51</v>
      </c>
      <c r="C62" s="186">
        <v>8</v>
      </c>
      <c r="D62" s="187"/>
      <c r="E62" s="187"/>
      <c r="F62" s="188"/>
      <c r="G62" s="189">
        <v>6</v>
      </c>
      <c r="H62" s="190">
        <f>G62*30</f>
        <v>180</v>
      </c>
      <c r="I62" s="40">
        <f>J62+K62+L62</f>
        <v>0</v>
      </c>
      <c r="J62" s="191"/>
      <c r="K62" s="191"/>
      <c r="L62" s="191"/>
      <c r="M62" s="192">
        <f>H62-I62</f>
        <v>180</v>
      </c>
      <c r="N62" s="193"/>
      <c r="O62" s="194"/>
      <c r="P62" s="195"/>
      <c r="Q62" s="196"/>
      <c r="R62" s="194"/>
      <c r="S62" s="195"/>
      <c r="T62" s="196"/>
      <c r="U62" s="194"/>
      <c r="V62" s="195"/>
      <c r="W62" s="196"/>
      <c r="X62" s="197"/>
      <c r="Y62" s="27"/>
      <c r="Z62" s="27"/>
      <c r="AA62" s="27"/>
      <c r="AB62" s="27"/>
      <c r="AC62" s="27"/>
      <c r="AD62" s="27"/>
      <c r="AE62" s="27"/>
      <c r="AF62" s="27"/>
      <c r="AG62" s="285"/>
      <c r="AH62" s="285"/>
      <c r="AI62" s="285"/>
      <c r="AJ62" s="285"/>
      <c r="AK62" s="285"/>
      <c r="AL62" s="285"/>
      <c r="AM62" s="285"/>
      <c r="AN62" s="285"/>
      <c r="AO62" s="285"/>
      <c r="AP62" s="285"/>
      <c r="AQ62" s="285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</row>
    <row r="63" spans="1:64" ht="16.5" customHeight="1">
      <c r="A63" s="920" t="s">
        <v>188</v>
      </c>
      <c r="B63" s="886"/>
      <c r="C63" s="886"/>
      <c r="D63" s="886"/>
      <c r="E63" s="886"/>
      <c r="F63" s="887"/>
      <c r="G63" s="212">
        <f t="shared" ref="G63:H63" si="196">SUM(G62)</f>
        <v>6</v>
      </c>
      <c r="H63" s="213">
        <f t="shared" si="196"/>
        <v>180</v>
      </c>
      <c r="I63" s="213">
        <f t="shared" ref="I63:L63" si="197">I62</f>
        <v>0</v>
      </c>
      <c r="J63" s="213">
        <f t="shared" si="197"/>
        <v>0</v>
      </c>
      <c r="K63" s="213">
        <f t="shared" si="197"/>
        <v>0</v>
      </c>
      <c r="L63" s="213">
        <f t="shared" si="197"/>
        <v>0</v>
      </c>
      <c r="M63" s="213">
        <f>SUM(M62)</f>
        <v>180</v>
      </c>
      <c r="N63" s="213">
        <f t="shared" ref="N63:X63" si="198">N62</f>
        <v>0</v>
      </c>
      <c r="O63" s="213">
        <f t="shared" si="198"/>
        <v>0</v>
      </c>
      <c r="P63" s="213">
        <f t="shared" si="198"/>
        <v>0</v>
      </c>
      <c r="Q63" s="213">
        <f t="shared" si="198"/>
        <v>0</v>
      </c>
      <c r="R63" s="213">
        <f t="shared" si="198"/>
        <v>0</v>
      </c>
      <c r="S63" s="213">
        <f t="shared" si="198"/>
        <v>0</v>
      </c>
      <c r="T63" s="213">
        <f t="shared" si="198"/>
        <v>0</v>
      </c>
      <c r="U63" s="213">
        <f t="shared" si="198"/>
        <v>0</v>
      </c>
      <c r="V63" s="213">
        <f t="shared" si="198"/>
        <v>0</v>
      </c>
      <c r="W63" s="213">
        <f t="shared" si="198"/>
        <v>0</v>
      </c>
      <c r="X63" s="213">
        <f t="shared" si="198"/>
        <v>0</v>
      </c>
      <c r="Y63" s="27"/>
      <c r="Z63" s="27"/>
      <c r="AA63" s="27"/>
      <c r="AB63" s="27"/>
      <c r="AC63" s="27"/>
      <c r="AD63" s="27"/>
      <c r="AE63" s="27"/>
      <c r="AF63" s="27"/>
      <c r="AG63" s="285"/>
      <c r="AH63" s="285"/>
      <c r="AI63" s="285"/>
      <c r="AJ63" s="285"/>
      <c r="AK63" s="285"/>
      <c r="AL63" s="285"/>
      <c r="AM63" s="285"/>
      <c r="AN63" s="285"/>
      <c r="AO63" s="285"/>
      <c r="AP63" s="285"/>
      <c r="AQ63" s="285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</row>
    <row r="64" spans="1:64" ht="15.75" customHeight="1">
      <c r="A64" s="921" t="s">
        <v>189</v>
      </c>
      <c r="B64" s="896"/>
      <c r="C64" s="896"/>
      <c r="D64" s="896"/>
      <c r="E64" s="896"/>
      <c r="F64" s="896"/>
      <c r="G64" s="214">
        <f t="shared" ref="G64:H64" si="199">G63+G60+G54+G28</f>
        <v>180</v>
      </c>
      <c r="H64" s="215">
        <f t="shared" si="199"/>
        <v>5400</v>
      </c>
      <c r="I64" s="215">
        <f t="shared" ref="I64:X64" si="200">I54+I28+I60+I63</f>
        <v>1832</v>
      </c>
      <c r="J64" s="215">
        <f t="shared" si="200"/>
        <v>779</v>
      </c>
      <c r="K64" s="215">
        <f t="shared" si="200"/>
        <v>63</v>
      </c>
      <c r="L64" s="215">
        <f t="shared" si="200"/>
        <v>990</v>
      </c>
      <c r="M64" s="215">
        <f t="shared" si="200"/>
        <v>3418</v>
      </c>
      <c r="N64" s="215">
        <f t="shared" si="200"/>
        <v>26</v>
      </c>
      <c r="O64" s="215">
        <f t="shared" si="200"/>
        <v>19</v>
      </c>
      <c r="P64" s="215">
        <f t="shared" si="200"/>
        <v>19</v>
      </c>
      <c r="Q64" s="215">
        <f t="shared" si="200"/>
        <v>19</v>
      </c>
      <c r="R64" s="215">
        <f t="shared" si="200"/>
        <v>10</v>
      </c>
      <c r="S64" s="215">
        <f t="shared" si="200"/>
        <v>10</v>
      </c>
      <c r="T64" s="215">
        <f t="shared" si="200"/>
        <v>18</v>
      </c>
      <c r="U64" s="215">
        <f t="shared" si="200"/>
        <v>10</v>
      </c>
      <c r="V64" s="215">
        <f t="shared" si="200"/>
        <v>10</v>
      </c>
      <c r="W64" s="215">
        <f t="shared" si="200"/>
        <v>12</v>
      </c>
      <c r="X64" s="215">
        <f t="shared" si="200"/>
        <v>5</v>
      </c>
      <c r="Y64" s="27">
        <f>30*G64</f>
        <v>5400</v>
      </c>
      <c r="Z64" s="78"/>
      <c r="AA64" s="78"/>
      <c r="AB64" s="78"/>
      <c r="AC64" s="78"/>
      <c r="AD64" s="78"/>
      <c r="AE64" s="78"/>
      <c r="AF64" s="78"/>
      <c r="AG64" s="299"/>
      <c r="AH64" s="299"/>
      <c r="AI64" s="299"/>
      <c r="AJ64" s="299"/>
      <c r="AK64" s="299"/>
      <c r="AL64" s="299"/>
      <c r="AM64" s="299"/>
      <c r="AN64" s="299"/>
      <c r="AO64" s="299"/>
      <c r="AP64" s="299"/>
      <c r="AQ64" s="299"/>
      <c r="AR64" s="78"/>
      <c r="AS64" s="78"/>
      <c r="AT64" s="78"/>
      <c r="AU64" s="78"/>
      <c r="AV64" s="78"/>
      <c r="AW64" s="78"/>
      <c r="AX64" s="78"/>
      <c r="AY64" s="78"/>
      <c r="AZ64" s="78"/>
      <c r="BA64" s="78"/>
      <c r="BB64" s="78"/>
      <c r="BC64" s="78"/>
      <c r="BD64" s="78"/>
      <c r="BE64" s="78"/>
      <c r="BF64" s="78"/>
      <c r="BG64" s="78"/>
      <c r="BH64" s="78"/>
      <c r="BI64" s="78"/>
      <c r="BJ64" s="78"/>
      <c r="BK64" s="78"/>
      <c r="BL64" s="78"/>
    </row>
    <row r="65" spans="1:64" ht="15.75" customHeight="1">
      <c r="A65" s="919" t="s">
        <v>190</v>
      </c>
      <c r="B65" s="896"/>
      <c r="C65" s="896"/>
      <c r="D65" s="896"/>
      <c r="E65" s="896"/>
      <c r="F65" s="896"/>
      <c r="G65" s="896"/>
      <c r="H65" s="896"/>
      <c r="I65" s="896"/>
      <c r="J65" s="896"/>
      <c r="K65" s="896"/>
      <c r="L65" s="896"/>
      <c r="M65" s="896"/>
      <c r="N65" s="896"/>
      <c r="O65" s="896"/>
      <c r="P65" s="896"/>
      <c r="Q65" s="896"/>
      <c r="R65" s="896"/>
      <c r="S65" s="896"/>
      <c r="T65" s="896"/>
      <c r="U65" s="896"/>
      <c r="V65" s="896"/>
      <c r="W65" s="896"/>
      <c r="X65" s="897"/>
      <c r="Y65" s="78"/>
      <c r="Z65" s="78"/>
      <c r="AA65" s="78"/>
      <c r="AB65" s="78"/>
      <c r="AC65" s="78"/>
      <c r="AD65" s="78"/>
      <c r="AE65" s="78"/>
      <c r="AF65" s="78"/>
      <c r="AG65" s="299"/>
      <c r="AH65" s="299"/>
      <c r="AI65" s="299"/>
      <c r="AJ65" s="299"/>
      <c r="AK65" s="299"/>
      <c r="AL65" s="299"/>
      <c r="AM65" s="299"/>
      <c r="AN65" s="299"/>
      <c r="AO65" s="299"/>
      <c r="AP65" s="299"/>
      <c r="AQ65" s="299"/>
      <c r="AR65" s="78"/>
      <c r="AS65" s="78"/>
      <c r="AT65" s="78"/>
      <c r="AU65" s="78"/>
      <c r="AV65" s="78"/>
      <c r="AW65" s="78"/>
      <c r="AX65" s="78"/>
      <c r="AY65" s="78"/>
      <c r="AZ65" s="78"/>
      <c r="BA65" s="78"/>
      <c r="BB65" s="78"/>
      <c r="BC65" s="78"/>
      <c r="BD65" s="78"/>
      <c r="BE65" s="78"/>
      <c r="BF65" s="78"/>
      <c r="BG65" s="78"/>
      <c r="BH65" s="78"/>
      <c r="BI65" s="78"/>
      <c r="BJ65" s="78"/>
      <c r="BK65" s="78"/>
      <c r="BL65" s="78"/>
    </row>
    <row r="66" spans="1:64" ht="15.75" customHeight="1">
      <c r="A66" s="928" t="s">
        <v>191</v>
      </c>
      <c r="B66" s="929"/>
      <c r="C66" s="929"/>
      <c r="D66" s="929"/>
      <c r="E66" s="929"/>
      <c r="F66" s="929"/>
      <c r="G66" s="929"/>
      <c r="H66" s="929"/>
      <c r="I66" s="929"/>
      <c r="J66" s="929"/>
      <c r="K66" s="929"/>
      <c r="L66" s="929"/>
      <c r="M66" s="929"/>
      <c r="N66" s="929"/>
      <c r="O66" s="929"/>
      <c r="P66" s="929"/>
      <c r="Q66" s="929"/>
      <c r="R66" s="929"/>
      <c r="S66" s="929"/>
      <c r="T66" s="929"/>
      <c r="U66" s="929"/>
      <c r="V66" s="929"/>
      <c r="W66" s="929"/>
      <c r="X66" s="930"/>
      <c r="Y66" s="78"/>
      <c r="Z66" s="78"/>
      <c r="AA66" s="78"/>
      <c r="AB66" s="78"/>
      <c r="AC66" s="78"/>
      <c r="AD66" s="78"/>
      <c r="AE66" s="78"/>
      <c r="AF66" s="78"/>
      <c r="AG66" s="299"/>
      <c r="AH66" s="299"/>
      <c r="AI66" s="299"/>
      <c r="AJ66" s="299"/>
      <c r="AK66" s="299"/>
      <c r="AL66" s="299"/>
      <c r="AM66" s="299"/>
      <c r="AN66" s="299"/>
      <c r="AO66" s="299"/>
      <c r="AP66" s="299"/>
      <c r="AQ66" s="299"/>
      <c r="AR66" s="78"/>
      <c r="AS66" s="78"/>
      <c r="AT66" s="78"/>
      <c r="AU66" s="78"/>
      <c r="AV66" s="78"/>
      <c r="AW66" s="78"/>
      <c r="AX66" s="78"/>
      <c r="AY66" s="78"/>
      <c r="AZ66" s="78"/>
      <c r="BA66" s="78"/>
      <c r="BB66" s="78"/>
      <c r="BC66" s="78"/>
      <c r="BD66" s="78"/>
      <c r="BE66" s="78"/>
      <c r="BF66" s="78"/>
      <c r="BG66" s="78"/>
      <c r="BH66" s="78"/>
      <c r="BI66" s="78"/>
      <c r="BJ66" s="78"/>
      <c r="BK66" s="78"/>
      <c r="BL66" s="78"/>
    </row>
    <row r="67" spans="1:64" ht="16.5" customHeight="1">
      <c r="A67" s="944" t="s">
        <v>288</v>
      </c>
      <c r="B67" s="893"/>
      <c r="C67" s="311"/>
      <c r="D67" s="312">
        <v>4</v>
      </c>
      <c r="E67" s="312"/>
      <c r="F67" s="123"/>
      <c r="G67" s="313">
        <v>4</v>
      </c>
      <c r="H67" s="314">
        <f t="shared" ref="H67:H87" si="201">G67*30</f>
        <v>120</v>
      </c>
      <c r="I67" s="315"/>
      <c r="J67" s="316"/>
      <c r="K67" s="316"/>
      <c r="L67" s="316"/>
      <c r="M67" s="317"/>
      <c r="N67" s="318"/>
      <c r="O67" s="319"/>
      <c r="P67" s="123"/>
      <c r="Q67" s="320"/>
      <c r="R67" s="321">
        <v>2</v>
      </c>
      <c r="S67" s="322">
        <v>2</v>
      </c>
      <c r="T67" s="320"/>
      <c r="U67" s="321"/>
      <c r="V67" s="322"/>
      <c r="W67" s="320"/>
      <c r="X67" s="322"/>
      <c r="Y67" s="323"/>
      <c r="Z67" s="323"/>
      <c r="AA67" s="323"/>
      <c r="AB67" s="323"/>
      <c r="AC67" s="323"/>
      <c r="AD67" s="323"/>
      <c r="AE67" s="91" t="s">
        <v>71</v>
      </c>
      <c r="AF67" s="324">
        <f>AG88+AH88</f>
        <v>0</v>
      </c>
      <c r="AG67" s="290" t="b">
        <f t="shared" ref="AG67:AH67" si="202">ISBLANK(N67)</f>
        <v>1</v>
      </c>
      <c r="AH67" s="290" t="b">
        <f t="shared" si="202"/>
        <v>1</v>
      </c>
      <c r="AI67" s="325"/>
      <c r="AJ67" s="290" t="b">
        <f t="shared" ref="AJ67:AK67" si="203">ISBLANK(Q67)</f>
        <v>1</v>
      </c>
      <c r="AK67" s="290" t="b">
        <f t="shared" si="203"/>
        <v>0</v>
      </c>
      <c r="AL67" s="325"/>
      <c r="AM67" s="290" t="b">
        <f t="shared" ref="AM67:AN67" si="204">ISBLANK(T67)</f>
        <v>1</v>
      </c>
      <c r="AN67" s="290" t="b">
        <f t="shared" si="204"/>
        <v>1</v>
      </c>
      <c r="AO67" s="325"/>
      <c r="AP67" s="290" t="b">
        <f t="shared" ref="AP67:AQ67" si="205">ISBLANK(W67)</f>
        <v>1</v>
      </c>
      <c r="AQ67" s="290" t="b">
        <f t="shared" si="205"/>
        <v>1</v>
      </c>
      <c r="AR67" s="323"/>
      <c r="AS67" s="323"/>
      <c r="AT67" s="323"/>
      <c r="AU67" s="323"/>
      <c r="AV67" s="323"/>
      <c r="AW67" s="323"/>
      <c r="AX67" s="323"/>
      <c r="AY67" s="323"/>
      <c r="AZ67" s="323"/>
      <c r="BA67" s="323"/>
      <c r="BB67" s="323"/>
      <c r="BC67" s="323"/>
      <c r="BD67" s="323"/>
      <c r="BE67" s="323"/>
      <c r="BF67" s="323"/>
      <c r="BG67" s="323"/>
      <c r="BH67" s="323"/>
      <c r="BI67" s="323"/>
      <c r="BJ67" s="323"/>
      <c r="BK67" s="323"/>
      <c r="BL67" s="323"/>
    </row>
    <row r="68" spans="1:64" ht="15.75" customHeight="1">
      <c r="A68" s="944" t="s">
        <v>289</v>
      </c>
      <c r="B68" s="893"/>
      <c r="C68" s="311"/>
      <c r="D68" s="312">
        <v>5</v>
      </c>
      <c r="E68" s="312"/>
      <c r="F68" s="123"/>
      <c r="G68" s="313">
        <v>4</v>
      </c>
      <c r="H68" s="314">
        <f t="shared" si="201"/>
        <v>120</v>
      </c>
      <c r="I68" s="315"/>
      <c r="J68" s="316"/>
      <c r="K68" s="316"/>
      <c r="L68" s="316"/>
      <c r="M68" s="317"/>
      <c r="N68" s="318"/>
      <c r="O68" s="319"/>
      <c r="P68" s="123"/>
      <c r="Q68" s="320"/>
      <c r="R68" s="321"/>
      <c r="S68" s="322"/>
      <c r="T68" s="320">
        <v>3</v>
      </c>
      <c r="U68" s="321"/>
      <c r="V68" s="322"/>
      <c r="W68" s="320"/>
      <c r="X68" s="322"/>
      <c r="Y68" s="323"/>
      <c r="Z68" s="323"/>
      <c r="AA68" s="323"/>
      <c r="AB68" s="323"/>
      <c r="AC68" s="323"/>
      <c r="AD68" s="323"/>
      <c r="AE68" s="91" t="s">
        <v>72</v>
      </c>
      <c r="AF68" s="324">
        <f>AJ88+AK88</f>
        <v>8</v>
      </c>
      <c r="AG68" s="290"/>
      <c r="AH68" s="290"/>
      <c r="AI68" s="325"/>
      <c r="AJ68" s="290"/>
      <c r="AK68" s="290"/>
      <c r="AL68" s="325"/>
      <c r="AM68" s="290"/>
      <c r="AN68" s="290"/>
      <c r="AO68" s="325"/>
      <c r="AP68" s="290"/>
      <c r="AQ68" s="290"/>
      <c r="AR68" s="323"/>
      <c r="AS68" s="323"/>
      <c r="AT68" s="323"/>
      <c r="AU68" s="323"/>
      <c r="AV68" s="323"/>
      <c r="AW68" s="323"/>
      <c r="AX68" s="323"/>
      <c r="AY68" s="323"/>
      <c r="AZ68" s="323"/>
      <c r="BA68" s="323"/>
      <c r="BB68" s="323"/>
      <c r="BC68" s="323"/>
      <c r="BD68" s="323"/>
      <c r="BE68" s="323"/>
      <c r="BF68" s="323"/>
      <c r="BG68" s="323"/>
      <c r="BH68" s="323"/>
      <c r="BI68" s="323"/>
      <c r="BJ68" s="323"/>
      <c r="BK68" s="323"/>
      <c r="BL68" s="323"/>
    </row>
    <row r="69" spans="1:64" ht="15.75" customHeight="1">
      <c r="A69" s="944" t="s">
        <v>290</v>
      </c>
      <c r="B69" s="893"/>
      <c r="C69" s="311"/>
      <c r="D69" s="312">
        <v>6</v>
      </c>
      <c r="E69" s="312"/>
      <c r="F69" s="123"/>
      <c r="G69" s="313">
        <v>4</v>
      </c>
      <c r="H69" s="314">
        <f t="shared" si="201"/>
        <v>120</v>
      </c>
      <c r="I69" s="315"/>
      <c r="J69" s="316"/>
      <c r="K69" s="316"/>
      <c r="L69" s="316"/>
      <c r="M69" s="317"/>
      <c r="N69" s="318"/>
      <c r="O69" s="319"/>
      <c r="P69" s="123"/>
      <c r="Q69" s="320"/>
      <c r="R69" s="321"/>
      <c r="S69" s="322"/>
      <c r="T69" s="320"/>
      <c r="U69" s="321">
        <v>3</v>
      </c>
      <c r="V69" s="322">
        <v>3</v>
      </c>
      <c r="W69" s="320"/>
      <c r="X69" s="322"/>
      <c r="Y69" s="323"/>
      <c r="Z69" s="323"/>
      <c r="AA69" s="323"/>
      <c r="AB69" s="323"/>
      <c r="AC69" s="323"/>
      <c r="AD69" s="323"/>
      <c r="AE69" s="91"/>
      <c r="AF69" s="324"/>
      <c r="AG69" s="290"/>
      <c r="AH69" s="290"/>
      <c r="AI69" s="325"/>
      <c r="AJ69" s="290"/>
      <c r="AK69" s="290"/>
      <c r="AL69" s="325"/>
      <c r="AM69" s="290"/>
      <c r="AN69" s="290"/>
      <c r="AO69" s="325"/>
      <c r="AP69" s="290"/>
      <c r="AQ69" s="290"/>
      <c r="AR69" s="323"/>
      <c r="AS69" s="323"/>
      <c r="AT69" s="323"/>
      <c r="AU69" s="323"/>
      <c r="AV69" s="323"/>
      <c r="AW69" s="323"/>
      <c r="AX69" s="323"/>
      <c r="AY69" s="323"/>
      <c r="AZ69" s="323"/>
      <c r="BA69" s="323"/>
      <c r="BB69" s="323"/>
      <c r="BC69" s="323"/>
      <c r="BD69" s="323"/>
      <c r="BE69" s="323"/>
      <c r="BF69" s="323"/>
      <c r="BG69" s="323"/>
      <c r="BH69" s="323"/>
      <c r="BI69" s="323"/>
      <c r="BJ69" s="323"/>
      <c r="BK69" s="323"/>
      <c r="BL69" s="323"/>
    </row>
    <row r="70" spans="1:64" ht="15.75" customHeight="1">
      <c r="A70" s="944" t="s">
        <v>291</v>
      </c>
      <c r="B70" s="893"/>
      <c r="C70" s="311"/>
      <c r="D70" s="312">
        <v>7</v>
      </c>
      <c r="E70" s="312"/>
      <c r="F70" s="123"/>
      <c r="G70" s="313">
        <v>4</v>
      </c>
      <c r="H70" s="314">
        <f t="shared" si="201"/>
        <v>120</v>
      </c>
      <c r="I70" s="315"/>
      <c r="J70" s="316"/>
      <c r="K70" s="316"/>
      <c r="L70" s="316"/>
      <c r="M70" s="317"/>
      <c r="N70" s="318"/>
      <c r="O70" s="319"/>
      <c r="P70" s="123"/>
      <c r="Q70" s="327"/>
      <c r="R70" s="328"/>
      <c r="S70" s="329"/>
      <c r="T70" s="327"/>
      <c r="U70" s="328"/>
      <c r="V70" s="329"/>
      <c r="W70" s="327">
        <v>3</v>
      </c>
      <c r="X70" s="329"/>
      <c r="Y70" s="323"/>
      <c r="Z70" s="323"/>
      <c r="AA70" s="323"/>
      <c r="AB70" s="323"/>
      <c r="AC70" s="323"/>
      <c r="AD70" s="323"/>
      <c r="AE70" s="91"/>
      <c r="AF70" s="324"/>
      <c r="AG70" s="290"/>
      <c r="AH70" s="290"/>
      <c r="AI70" s="325"/>
      <c r="AJ70" s="290"/>
      <c r="AK70" s="290"/>
      <c r="AL70" s="325"/>
      <c r="AM70" s="290"/>
      <c r="AN70" s="290"/>
      <c r="AO70" s="325"/>
      <c r="AP70" s="290"/>
      <c r="AQ70" s="290"/>
      <c r="AR70" s="323"/>
      <c r="AS70" s="323"/>
      <c r="AT70" s="323"/>
      <c r="AU70" s="323"/>
      <c r="AV70" s="323"/>
      <c r="AW70" s="323"/>
      <c r="AX70" s="323"/>
      <c r="AY70" s="323"/>
      <c r="AZ70" s="323"/>
      <c r="BA70" s="323"/>
      <c r="BB70" s="323"/>
      <c r="BC70" s="323"/>
      <c r="BD70" s="323"/>
      <c r="BE70" s="323"/>
      <c r="BF70" s="323"/>
      <c r="BG70" s="323"/>
      <c r="BH70" s="323"/>
      <c r="BI70" s="323"/>
      <c r="BJ70" s="323"/>
      <c r="BK70" s="323"/>
      <c r="BL70" s="323"/>
    </row>
    <row r="71" spans="1:64" ht="15.75" customHeight="1">
      <c r="A71" s="944" t="s">
        <v>292</v>
      </c>
      <c r="B71" s="893"/>
      <c r="C71" s="311"/>
      <c r="D71" s="312">
        <v>8</v>
      </c>
      <c r="E71" s="312"/>
      <c r="F71" s="123"/>
      <c r="G71" s="313">
        <v>4</v>
      </c>
      <c r="H71" s="314">
        <f t="shared" si="201"/>
        <v>120</v>
      </c>
      <c r="I71" s="315"/>
      <c r="J71" s="316"/>
      <c r="K71" s="316"/>
      <c r="L71" s="316"/>
      <c r="M71" s="317"/>
      <c r="N71" s="318"/>
      <c r="O71" s="319"/>
      <c r="P71" s="123"/>
      <c r="Q71" s="330"/>
      <c r="R71" s="331"/>
      <c r="S71" s="332"/>
      <c r="T71" s="330"/>
      <c r="U71" s="331"/>
      <c r="V71" s="332"/>
      <c r="W71" s="330"/>
      <c r="X71" s="332">
        <v>3</v>
      </c>
      <c r="Y71" s="323"/>
      <c r="Z71" s="323"/>
      <c r="AA71" s="323"/>
      <c r="AB71" s="323"/>
      <c r="AC71" s="323"/>
      <c r="AD71" s="323"/>
      <c r="AE71" s="91"/>
      <c r="AF71" s="324"/>
      <c r="AG71" s="290"/>
      <c r="AH71" s="290"/>
      <c r="AI71" s="325"/>
      <c r="AJ71" s="290"/>
      <c r="AK71" s="290"/>
      <c r="AL71" s="325"/>
      <c r="AM71" s="290"/>
      <c r="AN71" s="290"/>
      <c r="AO71" s="325"/>
      <c r="AP71" s="290"/>
      <c r="AQ71" s="290"/>
      <c r="AR71" s="323"/>
      <c r="AS71" s="323"/>
      <c r="AT71" s="323"/>
      <c r="AU71" s="323"/>
      <c r="AV71" s="323"/>
      <c r="AW71" s="323"/>
      <c r="AX71" s="323"/>
      <c r="AY71" s="323"/>
      <c r="AZ71" s="323"/>
      <c r="BA71" s="323"/>
      <c r="BB71" s="323"/>
      <c r="BC71" s="323"/>
      <c r="BD71" s="323"/>
      <c r="BE71" s="323"/>
      <c r="BF71" s="323"/>
      <c r="BG71" s="323"/>
      <c r="BH71" s="323"/>
      <c r="BI71" s="323"/>
      <c r="BJ71" s="323"/>
      <c r="BK71" s="323"/>
      <c r="BL71" s="323"/>
    </row>
    <row r="72" spans="1:64" ht="15.75" customHeight="1">
      <c r="A72" s="333" t="s">
        <v>192</v>
      </c>
      <c r="B72" s="223" t="s">
        <v>196</v>
      </c>
      <c r="C72" s="224"/>
      <c r="D72" s="225">
        <v>4</v>
      </c>
      <c r="E72" s="225"/>
      <c r="F72" s="226"/>
      <c r="G72" s="227">
        <v>4</v>
      </c>
      <c r="H72" s="227">
        <f t="shared" si="201"/>
        <v>120</v>
      </c>
      <c r="I72" s="228">
        <f t="shared" ref="I72:I74" si="206">J72+K72+L72</f>
        <v>36</v>
      </c>
      <c r="J72" s="229">
        <v>18</v>
      </c>
      <c r="K72" s="229"/>
      <c r="L72" s="229">
        <v>18</v>
      </c>
      <c r="M72" s="230">
        <f t="shared" ref="M72:M74" si="207">H72-I72</f>
        <v>84</v>
      </c>
      <c r="N72" s="224"/>
      <c r="O72" s="231"/>
      <c r="P72" s="226"/>
      <c r="Q72" s="224"/>
      <c r="R72" s="231">
        <v>2</v>
      </c>
      <c r="S72" s="226">
        <v>2</v>
      </c>
      <c r="T72" s="224"/>
      <c r="U72" s="231"/>
      <c r="V72" s="226"/>
      <c r="W72" s="224"/>
      <c r="X72" s="226"/>
      <c r="Y72" s="78"/>
      <c r="Z72" s="78"/>
      <c r="AA72" s="78"/>
      <c r="AB72" s="78"/>
      <c r="AC72" s="78"/>
      <c r="AD72" s="78" t="s">
        <v>259</v>
      </c>
      <c r="AE72" s="27" t="s">
        <v>73</v>
      </c>
      <c r="AF72" s="302">
        <f>AM88+AN88</f>
        <v>8</v>
      </c>
      <c r="AG72" s="285" t="b">
        <f t="shared" ref="AG72:AH72" si="208">ISBLANK(N72)</f>
        <v>1</v>
      </c>
      <c r="AH72" s="285" t="b">
        <f t="shared" si="208"/>
        <v>1</v>
      </c>
      <c r="AI72" s="299"/>
      <c r="AJ72" s="285" t="b">
        <f t="shared" ref="AJ72:AK72" si="209">ISBLANK(Q72)</f>
        <v>1</v>
      </c>
      <c r="AK72" s="285" t="b">
        <f t="shared" si="209"/>
        <v>0</v>
      </c>
      <c r="AL72" s="299"/>
      <c r="AM72" s="285" t="b">
        <f t="shared" ref="AM72:AN72" si="210">ISBLANK(T72)</f>
        <v>1</v>
      </c>
      <c r="AN72" s="285" t="b">
        <f t="shared" si="210"/>
        <v>1</v>
      </c>
      <c r="AO72" s="299"/>
      <c r="AP72" s="285" t="b">
        <f t="shared" ref="AP72:AQ72" si="211">ISBLANK(W72)</f>
        <v>1</v>
      </c>
      <c r="AQ72" s="285" t="b">
        <f t="shared" si="211"/>
        <v>1</v>
      </c>
      <c r="AR72" s="78"/>
      <c r="AS72" s="78"/>
      <c r="AT72" s="78"/>
      <c r="AU72" s="78"/>
      <c r="AV72" s="78"/>
      <c r="AW72" s="78"/>
      <c r="AX72" s="78"/>
      <c r="AY72" s="78"/>
      <c r="AZ72" s="78"/>
      <c r="BA72" s="78"/>
      <c r="BB72" s="78"/>
      <c r="BC72" s="78"/>
      <c r="BD72" s="78"/>
      <c r="BE72" s="78"/>
      <c r="BF72" s="78"/>
      <c r="BG72" s="78"/>
      <c r="BH72" s="78"/>
      <c r="BI72" s="78"/>
      <c r="BJ72" s="78"/>
      <c r="BK72" s="78"/>
      <c r="BL72" s="78"/>
    </row>
    <row r="73" spans="1:64" ht="15.75" customHeight="1">
      <c r="A73" s="334" t="s">
        <v>195</v>
      </c>
      <c r="B73" s="223" t="s">
        <v>197</v>
      </c>
      <c r="C73" s="224"/>
      <c r="D73" s="225">
        <v>4</v>
      </c>
      <c r="E73" s="225"/>
      <c r="F73" s="226"/>
      <c r="G73" s="227">
        <v>4</v>
      </c>
      <c r="H73" s="227">
        <f t="shared" si="201"/>
        <v>120</v>
      </c>
      <c r="I73" s="228">
        <f t="shared" si="206"/>
        <v>36</v>
      </c>
      <c r="J73" s="229">
        <v>18</v>
      </c>
      <c r="K73" s="229"/>
      <c r="L73" s="229">
        <v>18</v>
      </c>
      <c r="M73" s="230">
        <f t="shared" si="207"/>
        <v>84</v>
      </c>
      <c r="N73" s="224"/>
      <c r="O73" s="231"/>
      <c r="P73" s="226"/>
      <c r="Q73" s="224"/>
      <c r="R73" s="231">
        <v>2</v>
      </c>
      <c r="S73" s="226">
        <v>2</v>
      </c>
      <c r="T73" s="224"/>
      <c r="U73" s="231"/>
      <c r="V73" s="226"/>
      <c r="W73" s="224"/>
      <c r="X73" s="226"/>
      <c r="Y73" s="78"/>
      <c r="Z73" s="78"/>
      <c r="AA73" s="78"/>
      <c r="AB73" s="78"/>
      <c r="AC73" s="78"/>
      <c r="AD73" s="78"/>
      <c r="AE73" s="27" t="s">
        <v>74</v>
      </c>
      <c r="AF73" s="302">
        <f>AP88+AQ88</f>
        <v>8</v>
      </c>
      <c r="AG73" s="285"/>
      <c r="AH73" s="285"/>
      <c r="AI73" s="299"/>
      <c r="AJ73" s="285"/>
      <c r="AK73" s="285"/>
      <c r="AL73" s="299"/>
      <c r="AM73" s="285"/>
      <c r="AN73" s="285"/>
      <c r="AO73" s="299"/>
      <c r="AP73" s="285"/>
      <c r="AQ73" s="285"/>
      <c r="AR73" s="78"/>
      <c r="AS73" s="78"/>
      <c r="AT73" s="78"/>
      <c r="AU73" s="78"/>
      <c r="AV73" s="78"/>
      <c r="AW73" s="78"/>
      <c r="AX73" s="78"/>
      <c r="AY73" s="78"/>
      <c r="AZ73" s="78"/>
      <c r="BA73" s="78"/>
      <c r="BB73" s="78"/>
      <c r="BC73" s="78"/>
      <c r="BD73" s="78"/>
      <c r="BE73" s="78"/>
      <c r="BF73" s="78"/>
      <c r="BG73" s="78"/>
      <c r="BH73" s="78"/>
      <c r="BI73" s="78"/>
      <c r="BJ73" s="78"/>
      <c r="BK73" s="78"/>
      <c r="BL73" s="78"/>
    </row>
    <row r="74" spans="1:64" ht="15.75" customHeight="1">
      <c r="A74" s="334" t="s">
        <v>198</v>
      </c>
      <c r="B74" s="223" t="s">
        <v>194</v>
      </c>
      <c r="C74" s="224"/>
      <c r="D74" s="225">
        <v>4</v>
      </c>
      <c r="E74" s="225"/>
      <c r="F74" s="226"/>
      <c r="G74" s="227">
        <v>4</v>
      </c>
      <c r="H74" s="227">
        <f t="shared" si="201"/>
        <v>120</v>
      </c>
      <c r="I74" s="228">
        <f t="shared" si="206"/>
        <v>36</v>
      </c>
      <c r="J74" s="229">
        <v>18</v>
      </c>
      <c r="K74" s="229"/>
      <c r="L74" s="229">
        <v>18</v>
      </c>
      <c r="M74" s="230">
        <f t="shared" si="207"/>
        <v>84</v>
      </c>
      <c r="N74" s="224"/>
      <c r="O74" s="231"/>
      <c r="P74" s="226"/>
      <c r="Q74" s="224"/>
      <c r="R74" s="231">
        <v>2</v>
      </c>
      <c r="S74" s="226">
        <v>2</v>
      </c>
      <c r="T74" s="224"/>
      <c r="U74" s="231"/>
      <c r="V74" s="226"/>
      <c r="W74" s="224"/>
      <c r="X74" s="226"/>
      <c r="Y74" s="78"/>
      <c r="Z74" s="78"/>
      <c r="AA74" s="78"/>
      <c r="AB74" s="78"/>
      <c r="AC74" s="78"/>
      <c r="AD74" s="78"/>
      <c r="AE74" s="27"/>
      <c r="AF74" s="302"/>
      <c r="AG74" s="285"/>
      <c r="AH74" s="285"/>
      <c r="AI74" s="299"/>
      <c r="AJ74" s="285"/>
      <c r="AK74" s="285"/>
      <c r="AL74" s="299"/>
      <c r="AM74" s="285"/>
      <c r="AN74" s="285"/>
      <c r="AO74" s="299"/>
      <c r="AP74" s="285"/>
      <c r="AQ74" s="285"/>
      <c r="AR74" s="78"/>
      <c r="AS74" s="78"/>
      <c r="AT74" s="78"/>
      <c r="AU74" s="78"/>
      <c r="AV74" s="78"/>
      <c r="AW74" s="78"/>
      <c r="AX74" s="78"/>
      <c r="AY74" s="78"/>
      <c r="AZ74" s="78"/>
      <c r="BA74" s="78"/>
      <c r="BB74" s="78"/>
      <c r="BC74" s="78"/>
      <c r="BD74" s="78"/>
      <c r="BE74" s="78"/>
      <c r="BF74" s="78"/>
      <c r="BG74" s="78"/>
      <c r="BH74" s="78"/>
      <c r="BI74" s="78"/>
      <c r="BJ74" s="78"/>
      <c r="BK74" s="78"/>
      <c r="BL74" s="78"/>
    </row>
    <row r="75" spans="1:64" ht="15.75" customHeight="1">
      <c r="A75" s="334"/>
      <c r="B75" s="223" t="s">
        <v>293</v>
      </c>
      <c r="C75" s="224"/>
      <c r="D75" s="225"/>
      <c r="E75" s="225"/>
      <c r="F75" s="226"/>
      <c r="G75" s="227">
        <v>4</v>
      </c>
      <c r="H75" s="227">
        <f t="shared" si="201"/>
        <v>120</v>
      </c>
      <c r="I75" s="228"/>
      <c r="J75" s="229"/>
      <c r="K75" s="229"/>
      <c r="L75" s="229"/>
      <c r="M75" s="230"/>
      <c r="N75" s="224"/>
      <c r="O75" s="231"/>
      <c r="P75" s="226"/>
      <c r="Q75" s="224"/>
      <c r="R75" s="231"/>
      <c r="S75" s="226"/>
      <c r="T75" s="224"/>
      <c r="U75" s="231"/>
      <c r="V75" s="226"/>
      <c r="W75" s="224"/>
      <c r="X75" s="226"/>
      <c r="Y75" s="78"/>
      <c r="Z75" s="78"/>
      <c r="AA75" s="78"/>
      <c r="AB75" s="78"/>
      <c r="AC75" s="78"/>
      <c r="AD75" s="78"/>
      <c r="AE75" s="27"/>
      <c r="AF75" s="302"/>
      <c r="AG75" s="285"/>
      <c r="AH75" s="285"/>
      <c r="AI75" s="299"/>
      <c r="AJ75" s="285"/>
      <c r="AK75" s="285"/>
      <c r="AL75" s="299"/>
      <c r="AM75" s="285"/>
      <c r="AN75" s="285"/>
      <c r="AO75" s="299"/>
      <c r="AP75" s="285"/>
      <c r="AQ75" s="285"/>
      <c r="AR75" s="78"/>
      <c r="AS75" s="78"/>
      <c r="AT75" s="78"/>
      <c r="AU75" s="78"/>
      <c r="AV75" s="78"/>
      <c r="AW75" s="78"/>
      <c r="AX75" s="78"/>
      <c r="AY75" s="78"/>
      <c r="AZ75" s="78"/>
      <c r="BA75" s="78"/>
      <c r="BB75" s="78"/>
      <c r="BC75" s="78"/>
      <c r="BD75" s="78"/>
      <c r="BE75" s="78"/>
      <c r="BF75" s="78"/>
      <c r="BG75" s="78"/>
      <c r="BH75" s="78"/>
      <c r="BI75" s="78"/>
      <c r="BJ75" s="78"/>
      <c r="BK75" s="78"/>
      <c r="BL75" s="78"/>
    </row>
    <row r="76" spans="1:64" ht="15.75" customHeight="1">
      <c r="A76" s="334" t="s">
        <v>201</v>
      </c>
      <c r="B76" s="223" t="s">
        <v>199</v>
      </c>
      <c r="C76" s="224"/>
      <c r="D76" s="225">
        <v>5</v>
      </c>
      <c r="E76" s="225"/>
      <c r="F76" s="226"/>
      <c r="G76" s="227">
        <v>4</v>
      </c>
      <c r="H76" s="227">
        <f t="shared" si="201"/>
        <v>120</v>
      </c>
      <c r="I76" s="228">
        <f t="shared" ref="I76:I77" si="212">J76+K76+L76</f>
        <v>45</v>
      </c>
      <c r="J76" s="229"/>
      <c r="K76" s="229"/>
      <c r="L76" s="229">
        <v>45</v>
      </c>
      <c r="M76" s="230">
        <f t="shared" ref="M76:M77" si="213">H76-I76</f>
        <v>75</v>
      </c>
      <c r="N76" s="224"/>
      <c r="O76" s="231"/>
      <c r="P76" s="226"/>
      <c r="Q76" s="224"/>
      <c r="R76" s="231"/>
      <c r="S76" s="226"/>
      <c r="T76" s="224">
        <v>3</v>
      </c>
      <c r="U76" s="231"/>
      <c r="V76" s="226"/>
      <c r="W76" s="224"/>
      <c r="X76" s="226"/>
      <c r="Y76" s="78"/>
      <c r="Z76" s="78"/>
      <c r="AA76" s="78"/>
      <c r="AB76" s="78"/>
      <c r="AC76" s="78"/>
      <c r="AD76" s="78" t="s">
        <v>259</v>
      </c>
      <c r="AE76" s="78"/>
      <c r="AF76" s="302">
        <f>SUM(AF67:AF73)</f>
        <v>24</v>
      </c>
      <c r="AG76" s="285" t="b">
        <f t="shared" ref="AG76:AH76" si="214">ISBLANK(N76)</f>
        <v>1</v>
      </c>
      <c r="AH76" s="285" t="b">
        <f t="shared" si="214"/>
        <v>1</v>
      </c>
      <c r="AI76" s="299"/>
      <c r="AJ76" s="285" t="b">
        <f t="shared" ref="AJ76:AK76" si="215">ISBLANK(Q76)</f>
        <v>1</v>
      </c>
      <c r="AK76" s="285" t="b">
        <f t="shared" si="215"/>
        <v>1</v>
      </c>
      <c r="AL76" s="299"/>
      <c r="AM76" s="285" t="b">
        <f t="shared" ref="AM76:AN76" si="216">ISBLANK(T76)</f>
        <v>0</v>
      </c>
      <c r="AN76" s="285" t="b">
        <f t="shared" si="216"/>
        <v>1</v>
      </c>
      <c r="AO76" s="299"/>
      <c r="AP76" s="285" t="b">
        <f t="shared" ref="AP76:AQ76" si="217">ISBLANK(W76)</f>
        <v>1</v>
      </c>
      <c r="AQ76" s="285" t="b">
        <f t="shared" si="217"/>
        <v>1</v>
      </c>
      <c r="AR76" s="78"/>
      <c r="AS76" s="78"/>
      <c r="AT76" s="78"/>
      <c r="AU76" s="78"/>
      <c r="AV76" s="78"/>
      <c r="AW76" s="78"/>
      <c r="AX76" s="78"/>
      <c r="AY76" s="78"/>
      <c r="AZ76" s="78"/>
      <c r="BA76" s="78"/>
      <c r="BB76" s="78"/>
      <c r="BC76" s="78"/>
      <c r="BD76" s="78"/>
      <c r="BE76" s="78"/>
      <c r="BF76" s="78"/>
      <c r="BG76" s="78"/>
      <c r="BH76" s="78"/>
      <c r="BI76" s="78"/>
      <c r="BJ76" s="78"/>
      <c r="BK76" s="78"/>
      <c r="BL76" s="78"/>
    </row>
    <row r="77" spans="1:64" ht="15.75" customHeight="1">
      <c r="A77" s="334" t="s">
        <v>204</v>
      </c>
      <c r="B77" s="223" t="s">
        <v>206</v>
      </c>
      <c r="C77" s="224"/>
      <c r="D77" s="225">
        <v>5</v>
      </c>
      <c r="E77" s="225"/>
      <c r="F77" s="226"/>
      <c r="G77" s="227">
        <v>4</v>
      </c>
      <c r="H77" s="227">
        <f t="shared" si="201"/>
        <v>120</v>
      </c>
      <c r="I77" s="228">
        <f t="shared" si="212"/>
        <v>45</v>
      </c>
      <c r="J77" s="229">
        <v>15</v>
      </c>
      <c r="K77" s="229"/>
      <c r="L77" s="229">
        <v>30</v>
      </c>
      <c r="M77" s="230">
        <f t="shared" si="213"/>
        <v>75</v>
      </c>
      <c r="N77" s="224"/>
      <c r="O77" s="231"/>
      <c r="P77" s="226"/>
      <c r="Q77" s="224"/>
      <c r="R77" s="231"/>
      <c r="S77" s="226"/>
      <c r="T77" s="224">
        <v>3</v>
      </c>
      <c r="U77" s="231"/>
      <c r="V77" s="226"/>
      <c r="W77" s="224"/>
      <c r="X77" s="226"/>
      <c r="Y77" s="78"/>
      <c r="Z77" s="78"/>
      <c r="AA77" s="78"/>
      <c r="AB77" s="78"/>
      <c r="AC77" s="78"/>
      <c r="AD77" s="78"/>
      <c r="AE77" s="78"/>
      <c r="AF77" s="78"/>
      <c r="AG77" s="285"/>
      <c r="AH77" s="285"/>
      <c r="AI77" s="299"/>
      <c r="AJ77" s="285"/>
      <c r="AK77" s="285"/>
      <c r="AL77" s="299"/>
      <c r="AM77" s="285"/>
      <c r="AN77" s="285"/>
      <c r="AO77" s="299"/>
      <c r="AP77" s="285"/>
      <c r="AQ77" s="285"/>
      <c r="AR77" s="78"/>
      <c r="AS77" s="78"/>
      <c r="AT77" s="78"/>
      <c r="AU77" s="78"/>
      <c r="AV77" s="78"/>
      <c r="AW77" s="78"/>
      <c r="AX77" s="78"/>
      <c r="AY77" s="78"/>
      <c r="AZ77" s="78"/>
      <c r="BA77" s="78"/>
      <c r="BB77" s="78"/>
      <c r="BC77" s="78"/>
      <c r="BD77" s="78"/>
      <c r="BE77" s="78"/>
      <c r="BF77" s="78"/>
      <c r="BG77" s="78"/>
      <c r="BH77" s="78"/>
      <c r="BI77" s="78"/>
      <c r="BJ77" s="78"/>
      <c r="BK77" s="78"/>
      <c r="BL77" s="78"/>
    </row>
    <row r="78" spans="1:64" ht="15.75" customHeight="1">
      <c r="A78" s="334"/>
      <c r="B78" s="223" t="s">
        <v>293</v>
      </c>
      <c r="C78" s="224"/>
      <c r="D78" s="225"/>
      <c r="E78" s="225"/>
      <c r="F78" s="226"/>
      <c r="G78" s="227">
        <v>4</v>
      </c>
      <c r="H78" s="227">
        <f t="shared" si="201"/>
        <v>120</v>
      </c>
      <c r="I78" s="228"/>
      <c r="J78" s="229"/>
      <c r="K78" s="229"/>
      <c r="L78" s="229"/>
      <c r="M78" s="230"/>
      <c r="N78" s="224"/>
      <c r="O78" s="231"/>
      <c r="P78" s="226"/>
      <c r="Q78" s="224"/>
      <c r="R78" s="231"/>
      <c r="S78" s="226"/>
      <c r="T78" s="224"/>
      <c r="U78" s="231"/>
      <c r="V78" s="226"/>
      <c r="W78" s="224"/>
      <c r="X78" s="226"/>
      <c r="Y78" s="78"/>
      <c r="Z78" s="78"/>
      <c r="AA78" s="78"/>
      <c r="AB78" s="78"/>
      <c r="AC78" s="78"/>
      <c r="AD78" s="78"/>
      <c r="AE78" s="78"/>
      <c r="AF78" s="78"/>
      <c r="AG78" s="285"/>
      <c r="AH78" s="285"/>
      <c r="AI78" s="299"/>
      <c r="AJ78" s="285"/>
      <c r="AK78" s="285"/>
      <c r="AL78" s="299"/>
      <c r="AM78" s="285"/>
      <c r="AN78" s="285"/>
      <c r="AO78" s="299"/>
      <c r="AP78" s="285"/>
      <c r="AQ78" s="285"/>
      <c r="AR78" s="78"/>
      <c r="AS78" s="78"/>
      <c r="AT78" s="78"/>
      <c r="AU78" s="78"/>
      <c r="AV78" s="78"/>
      <c r="AW78" s="78"/>
      <c r="AX78" s="78"/>
      <c r="AY78" s="78"/>
      <c r="AZ78" s="78"/>
      <c r="BA78" s="78"/>
      <c r="BB78" s="78"/>
      <c r="BC78" s="78"/>
      <c r="BD78" s="78"/>
      <c r="BE78" s="78"/>
      <c r="BF78" s="78"/>
      <c r="BG78" s="78"/>
      <c r="BH78" s="78"/>
      <c r="BI78" s="78"/>
      <c r="BJ78" s="78"/>
      <c r="BK78" s="78"/>
      <c r="BL78" s="78"/>
    </row>
    <row r="79" spans="1:64" ht="15.75" customHeight="1">
      <c r="A79" s="334" t="s">
        <v>207</v>
      </c>
      <c r="B79" s="223" t="s">
        <v>202</v>
      </c>
      <c r="C79" s="224"/>
      <c r="D79" s="225">
        <v>6</v>
      </c>
      <c r="E79" s="225"/>
      <c r="F79" s="226"/>
      <c r="G79" s="227">
        <v>4</v>
      </c>
      <c r="H79" s="227">
        <f t="shared" si="201"/>
        <v>120</v>
      </c>
      <c r="I79" s="228">
        <f t="shared" ref="I79:I80" si="218">J79+K79+L79</f>
        <v>54</v>
      </c>
      <c r="J79" s="229"/>
      <c r="K79" s="229"/>
      <c r="L79" s="229">
        <v>54</v>
      </c>
      <c r="M79" s="230">
        <f t="shared" ref="M79:M80" si="219">H79-I79</f>
        <v>66</v>
      </c>
      <c r="N79" s="224"/>
      <c r="O79" s="231"/>
      <c r="P79" s="226"/>
      <c r="Q79" s="224"/>
      <c r="R79" s="231"/>
      <c r="S79" s="226"/>
      <c r="T79" s="224"/>
      <c r="U79" s="231">
        <v>3</v>
      </c>
      <c r="V79" s="226">
        <v>3</v>
      </c>
      <c r="W79" s="224"/>
      <c r="X79" s="226"/>
      <c r="Y79" s="78"/>
      <c r="Z79" s="78"/>
      <c r="AA79" s="78"/>
      <c r="AB79" s="78"/>
      <c r="AC79" s="78"/>
      <c r="AD79" s="78"/>
      <c r="AE79" s="78"/>
      <c r="AF79" s="78"/>
      <c r="AG79" s="285" t="b">
        <f t="shared" ref="AG79:AH79" si="220">ISBLANK(N79)</f>
        <v>1</v>
      </c>
      <c r="AH79" s="285" t="b">
        <f t="shared" si="220"/>
        <v>1</v>
      </c>
      <c r="AI79" s="299"/>
      <c r="AJ79" s="285" t="b">
        <f t="shared" ref="AJ79:AK79" si="221">ISBLANK(Q79)</f>
        <v>1</v>
      </c>
      <c r="AK79" s="285" t="b">
        <f t="shared" si="221"/>
        <v>1</v>
      </c>
      <c r="AL79" s="299"/>
      <c r="AM79" s="285" t="b">
        <f t="shared" ref="AM79:AN79" si="222">ISBLANK(T79)</f>
        <v>1</v>
      </c>
      <c r="AN79" s="285" t="b">
        <f t="shared" si="222"/>
        <v>0</v>
      </c>
      <c r="AO79" s="299"/>
      <c r="AP79" s="285" t="b">
        <f t="shared" ref="AP79:AQ79" si="223">ISBLANK(W79)</f>
        <v>1</v>
      </c>
      <c r="AQ79" s="285" t="b">
        <f t="shared" si="223"/>
        <v>1</v>
      </c>
      <c r="AR79" s="78"/>
      <c r="AS79" s="78"/>
      <c r="AT79" s="78"/>
      <c r="AU79" s="78"/>
      <c r="AV79" s="78"/>
      <c r="AW79" s="78"/>
      <c r="AX79" s="78"/>
      <c r="AY79" s="78"/>
      <c r="AZ79" s="78"/>
      <c r="BA79" s="78"/>
      <c r="BB79" s="78"/>
      <c r="BC79" s="78"/>
      <c r="BD79" s="78"/>
      <c r="BE79" s="78"/>
      <c r="BF79" s="78"/>
      <c r="BG79" s="78"/>
      <c r="BH79" s="78"/>
      <c r="BI79" s="78"/>
      <c r="BJ79" s="78"/>
      <c r="BK79" s="78"/>
      <c r="BL79" s="78"/>
    </row>
    <row r="80" spans="1:64" ht="15.75" customHeight="1">
      <c r="A80" s="334" t="s">
        <v>294</v>
      </c>
      <c r="B80" s="223" t="s">
        <v>200</v>
      </c>
      <c r="C80" s="224"/>
      <c r="D80" s="225">
        <v>6</v>
      </c>
      <c r="E80" s="225"/>
      <c r="F80" s="226"/>
      <c r="G80" s="227">
        <v>4</v>
      </c>
      <c r="H80" s="227">
        <f t="shared" si="201"/>
        <v>120</v>
      </c>
      <c r="I80" s="228">
        <f t="shared" si="218"/>
        <v>54</v>
      </c>
      <c r="J80" s="229">
        <v>18</v>
      </c>
      <c r="K80" s="229"/>
      <c r="L80" s="229">
        <v>36</v>
      </c>
      <c r="M80" s="230">
        <f t="shared" si="219"/>
        <v>66</v>
      </c>
      <c r="N80" s="224"/>
      <c r="O80" s="231"/>
      <c r="P80" s="226"/>
      <c r="Q80" s="224"/>
      <c r="R80" s="231"/>
      <c r="S80" s="226"/>
      <c r="T80" s="224"/>
      <c r="U80" s="231">
        <v>3</v>
      </c>
      <c r="V80" s="226">
        <v>3</v>
      </c>
      <c r="W80" s="224"/>
      <c r="X80" s="226"/>
      <c r="Y80" s="78"/>
      <c r="Z80" s="78"/>
      <c r="AA80" s="78"/>
      <c r="AB80" s="78"/>
      <c r="AC80" s="78"/>
      <c r="AD80" s="78"/>
      <c r="AE80" s="78"/>
      <c r="AF80" s="78"/>
      <c r="AG80" s="285"/>
      <c r="AH80" s="285"/>
      <c r="AI80" s="299"/>
      <c r="AJ80" s="285"/>
      <c r="AK80" s="285"/>
      <c r="AL80" s="299"/>
      <c r="AM80" s="285"/>
      <c r="AN80" s="285"/>
      <c r="AO80" s="299"/>
      <c r="AP80" s="285"/>
      <c r="AQ80" s="285"/>
      <c r="AR80" s="78"/>
      <c r="AS80" s="78"/>
      <c r="AT80" s="78"/>
      <c r="AU80" s="78"/>
      <c r="AV80" s="78"/>
      <c r="AW80" s="78"/>
      <c r="AX80" s="78"/>
      <c r="AY80" s="78"/>
      <c r="AZ80" s="78"/>
      <c r="BA80" s="78"/>
      <c r="BB80" s="78"/>
      <c r="BC80" s="78"/>
      <c r="BD80" s="78"/>
      <c r="BE80" s="78"/>
      <c r="BF80" s="78"/>
      <c r="BG80" s="78"/>
      <c r="BH80" s="78"/>
      <c r="BI80" s="78"/>
      <c r="BJ80" s="78"/>
      <c r="BK80" s="78"/>
      <c r="BL80" s="78"/>
    </row>
    <row r="81" spans="1:64" ht="15.75" customHeight="1">
      <c r="A81" s="334"/>
      <c r="B81" s="223" t="s">
        <v>293</v>
      </c>
      <c r="C81" s="224"/>
      <c r="D81" s="225"/>
      <c r="E81" s="225"/>
      <c r="F81" s="226"/>
      <c r="G81" s="227">
        <v>4</v>
      </c>
      <c r="H81" s="227">
        <f t="shared" si="201"/>
        <v>120</v>
      </c>
      <c r="I81" s="228"/>
      <c r="J81" s="229"/>
      <c r="K81" s="229"/>
      <c r="L81" s="229"/>
      <c r="M81" s="230"/>
      <c r="N81" s="224"/>
      <c r="O81" s="231"/>
      <c r="P81" s="226"/>
      <c r="Q81" s="224"/>
      <c r="R81" s="231"/>
      <c r="S81" s="226"/>
      <c r="T81" s="224"/>
      <c r="U81" s="231"/>
      <c r="V81" s="226"/>
      <c r="W81" s="224"/>
      <c r="X81" s="226"/>
      <c r="Y81" s="78"/>
      <c r="Z81" s="78"/>
      <c r="AA81" s="78"/>
      <c r="AB81" s="78"/>
      <c r="AC81" s="78"/>
      <c r="AD81" s="78"/>
      <c r="AE81" s="78"/>
      <c r="AF81" s="78"/>
      <c r="AG81" s="285"/>
      <c r="AH81" s="285"/>
      <c r="AI81" s="299"/>
      <c r="AJ81" s="285"/>
      <c r="AK81" s="285"/>
      <c r="AL81" s="299"/>
      <c r="AM81" s="285"/>
      <c r="AN81" s="285"/>
      <c r="AO81" s="299"/>
      <c r="AP81" s="285"/>
      <c r="AQ81" s="285"/>
      <c r="AR81" s="78"/>
      <c r="AS81" s="78"/>
      <c r="AT81" s="78"/>
      <c r="AU81" s="78"/>
      <c r="AV81" s="78"/>
      <c r="AW81" s="78"/>
      <c r="AX81" s="78"/>
      <c r="AY81" s="78"/>
      <c r="AZ81" s="78"/>
      <c r="BA81" s="78"/>
      <c r="BB81" s="78"/>
      <c r="BC81" s="78"/>
      <c r="BD81" s="78"/>
      <c r="BE81" s="78"/>
      <c r="BF81" s="78"/>
      <c r="BG81" s="78"/>
      <c r="BH81" s="78"/>
      <c r="BI81" s="78"/>
      <c r="BJ81" s="78"/>
      <c r="BK81" s="78"/>
      <c r="BL81" s="78"/>
    </row>
    <row r="82" spans="1:64" ht="15.75" customHeight="1">
      <c r="A82" s="334" t="s">
        <v>295</v>
      </c>
      <c r="B82" s="223" t="s">
        <v>205</v>
      </c>
      <c r="C82" s="224"/>
      <c r="D82" s="225">
        <v>7</v>
      </c>
      <c r="E82" s="225"/>
      <c r="F82" s="226"/>
      <c r="G82" s="227">
        <v>4</v>
      </c>
      <c r="H82" s="227">
        <f t="shared" si="201"/>
        <v>120</v>
      </c>
      <c r="I82" s="228">
        <f t="shared" ref="I82:I83" si="224">J82+K82+L82</f>
        <v>45</v>
      </c>
      <c r="J82" s="229"/>
      <c r="K82" s="229"/>
      <c r="L82" s="229">
        <v>45</v>
      </c>
      <c r="M82" s="230">
        <f>H82-I82</f>
        <v>75</v>
      </c>
      <c r="N82" s="224"/>
      <c r="O82" s="231"/>
      <c r="P82" s="226"/>
      <c r="Q82" s="224"/>
      <c r="R82" s="231"/>
      <c r="S82" s="226"/>
      <c r="T82" s="224"/>
      <c r="U82" s="231"/>
      <c r="V82" s="226"/>
      <c r="W82" s="224">
        <v>3</v>
      </c>
      <c r="X82" s="226"/>
      <c r="Y82" s="78"/>
      <c r="Z82" s="78"/>
      <c r="AA82" s="78"/>
      <c r="AB82" s="78"/>
      <c r="AC82" s="78"/>
      <c r="AD82" s="78" t="s">
        <v>259</v>
      </c>
      <c r="AE82" s="78"/>
      <c r="AF82" s="78"/>
      <c r="AG82" s="285" t="b">
        <f t="shared" ref="AG82:AH82" si="225">ISBLANK(N82)</f>
        <v>1</v>
      </c>
      <c r="AH82" s="285" t="b">
        <f t="shared" si="225"/>
        <v>1</v>
      </c>
      <c r="AI82" s="299"/>
      <c r="AJ82" s="285" t="b">
        <f t="shared" ref="AJ82:AK82" si="226">ISBLANK(Q82)</f>
        <v>1</v>
      </c>
      <c r="AK82" s="285" t="b">
        <f t="shared" si="226"/>
        <v>1</v>
      </c>
      <c r="AL82" s="299"/>
      <c r="AM82" s="285" t="b">
        <f t="shared" ref="AM82:AN82" si="227">ISBLANK(T82)</f>
        <v>1</v>
      </c>
      <c r="AN82" s="285" t="b">
        <f t="shared" si="227"/>
        <v>1</v>
      </c>
      <c r="AO82" s="299"/>
      <c r="AP82" s="285" t="b">
        <f t="shared" ref="AP82:AQ82" si="228">ISBLANK(W82)</f>
        <v>0</v>
      </c>
      <c r="AQ82" s="285" t="b">
        <f t="shared" si="228"/>
        <v>1</v>
      </c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  <c r="BH82" s="78"/>
      <c r="BI82" s="78"/>
      <c r="BJ82" s="78"/>
      <c r="BK82" s="78"/>
      <c r="BL82" s="78"/>
    </row>
    <row r="83" spans="1:64" ht="15.75" customHeight="1">
      <c r="A83" s="334" t="s">
        <v>296</v>
      </c>
      <c r="B83" s="232" t="s">
        <v>209</v>
      </c>
      <c r="C83" s="80"/>
      <c r="D83" s="143">
        <v>7</v>
      </c>
      <c r="E83" s="143"/>
      <c r="F83" s="82"/>
      <c r="G83" s="227">
        <v>4</v>
      </c>
      <c r="H83" s="227">
        <f t="shared" si="201"/>
        <v>120</v>
      </c>
      <c r="I83" s="228">
        <f t="shared" si="224"/>
        <v>45</v>
      </c>
      <c r="J83" s="229">
        <v>15</v>
      </c>
      <c r="K83" s="229"/>
      <c r="L83" s="229">
        <v>30</v>
      </c>
      <c r="M83" s="230">
        <f>H82-I83</f>
        <v>75</v>
      </c>
      <c r="N83" s="80"/>
      <c r="O83" s="81"/>
      <c r="P83" s="82"/>
      <c r="Q83" s="80"/>
      <c r="R83" s="81"/>
      <c r="S83" s="82"/>
      <c r="T83" s="80"/>
      <c r="U83" s="81"/>
      <c r="V83" s="82"/>
      <c r="W83" s="80">
        <v>3</v>
      </c>
      <c r="X83" s="82"/>
      <c r="Y83" s="78"/>
      <c r="Z83" s="78"/>
      <c r="AA83" s="78"/>
      <c r="AB83" s="78"/>
      <c r="AC83" s="78"/>
      <c r="AD83" s="78"/>
      <c r="AE83" s="78"/>
      <c r="AF83" s="78"/>
      <c r="AG83" s="285"/>
      <c r="AH83" s="285"/>
      <c r="AI83" s="299"/>
      <c r="AJ83" s="285"/>
      <c r="AK83" s="285"/>
      <c r="AL83" s="299"/>
      <c r="AM83" s="285"/>
      <c r="AN83" s="285"/>
      <c r="AO83" s="299"/>
      <c r="AP83" s="285"/>
      <c r="AQ83" s="285"/>
      <c r="AR83" s="78"/>
      <c r="AS83" s="78"/>
      <c r="AT83" s="78"/>
      <c r="AU83" s="78"/>
      <c r="AV83" s="78"/>
      <c r="AW83" s="78"/>
      <c r="AX83" s="78"/>
      <c r="AY83" s="78"/>
      <c r="AZ83" s="78"/>
      <c r="BA83" s="78"/>
      <c r="BB83" s="78"/>
      <c r="BC83" s="78"/>
      <c r="BD83" s="78"/>
      <c r="BE83" s="78"/>
      <c r="BF83" s="78"/>
      <c r="BG83" s="78"/>
      <c r="BH83" s="78"/>
      <c r="BI83" s="78"/>
      <c r="BJ83" s="78"/>
      <c r="BK83" s="78"/>
      <c r="BL83" s="78"/>
    </row>
    <row r="84" spans="1:64" ht="15.75" customHeight="1">
      <c r="A84" s="334"/>
      <c r="B84" s="223" t="s">
        <v>293</v>
      </c>
      <c r="C84" s="80"/>
      <c r="D84" s="143"/>
      <c r="E84" s="143"/>
      <c r="F84" s="82"/>
      <c r="G84" s="227">
        <v>4</v>
      </c>
      <c r="H84" s="227">
        <f t="shared" si="201"/>
        <v>120</v>
      </c>
      <c r="I84" s="228"/>
      <c r="J84" s="229"/>
      <c r="K84" s="229"/>
      <c r="L84" s="229"/>
      <c r="M84" s="230"/>
      <c r="N84" s="80"/>
      <c r="O84" s="81"/>
      <c r="P84" s="82"/>
      <c r="Q84" s="80"/>
      <c r="R84" s="81"/>
      <c r="S84" s="82"/>
      <c r="T84" s="80"/>
      <c r="U84" s="81"/>
      <c r="V84" s="82"/>
      <c r="W84" s="80"/>
      <c r="X84" s="82"/>
      <c r="Y84" s="78"/>
      <c r="Z84" s="78"/>
      <c r="AA84" s="78"/>
      <c r="AB84" s="78"/>
      <c r="AC84" s="78"/>
      <c r="AD84" s="78"/>
      <c r="AE84" s="78"/>
      <c r="AF84" s="78"/>
      <c r="AG84" s="285"/>
      <c r="AH84" s="285"/>
      <c r="AI84" s="299"/>
      <c r="AJ84" s="285"/>
      <c r="AK84" s="285"/>
      <c r="AL84" s="299"/>
      <c r="AM84" s="285"/>
      <c r="AN84" s="285"/>
      <c r="AO84" s="299"/>
      <c r="AP84" s="285"/>
      <c r="AQ84" s="285"/>
      <c r="AR84" s="78"/>
      <c r="AS84" s="78"/>
      <c r="AT84" s="78"/>
      <c r="AU84" s="78"/>
      <c r="AV84" s="78"/>
      <c r="AW84" s="78"/>
      <c r="AX84" s="78"/>
      <c r="AY84" s="78"/>
      <c r="AZ84" s="78"/>
      <c r="BA84" s="78"/>
      <c r="BB84" s="78"/>
      <c r="BC84" s="78"/>
      <c r="BD84" s="78"/>
      <c r="BE84" s="78"/>
      <c r="BF84" s="78"/>
      <c r="BG84" s="78"/>
      <c r="BH84" s="78"/>
      <c r="BI84" s="78"/>
      <c r="BJ84" s="78"/>
      <c r="BK84" s="78"/>
      <c r="BL84" s="78"/>
    </row>
    <row r="85" spans="1:64" ht="15.75" customHeight="1">
      <c r="A85" s="335" t="s">
        <v>297</v>
      </c>
      <c r="B85" s="223" t="s">
        <v>208</v>
      </c>
      <c r="C85" s="80"/>
      <c r="D85" s="143">
        <v>8</v>
      </c>
      <c r="E85" s="143"/>
      <c r="F85" s="82"/>
      <c r="G85" s="233">
        <v>4</v>
      </c>
      <c r="H85" s="227">
        <f t="shared" si="201"/>
        <v>120</v>
      </c>
      <c r="I85" s="228">
        <f t="shared" ref="I85:I86" si="229">J85+K85+L85</f>
        <v>39</v>
      </c>
      <c r="J85" s="229"/>
      <c r="K85" s="229"/>
      <c r="L85" s="229">
        <v>39</v>
      </c>
      <c r="M85" s="230">
        <f>H85-I85</f>
        <v>81</v>
      </c>
      <c r="N85" s="80"/>
      <c r="O85" s="81"/>
      <c r="P85" s="82"/>
      <c r="Q85" s="80"/>
      <c r="R85" s="81"/>
      <c r="S85" s="82"/>
      <c r="T85" s="80"/>
      <c r="U85" s="81"/>
      <c r="V85" s="82"/>
      <c r="W85" s="80"/>
      <c r="X85" s="82">
        <v>3</v>
      </c>
      <c r="Y85" s="78"/>
      <c r="Z85" s="78"/>
      <c r="AA85" s="78"/>
      <c r="AB85" s="78"/>
      <c r="AC85" s="78"/>
      <c r="AD85" s="78"/>
      <c r="AE85" s="78"/>
      <c r="AF85" s="78"/>
      <c r="AG85" s="285" t="b">
        <f t="shared" ref="AG85:AH85" si="230">ISBLANK(N85)</f>
        <v>1</v>
      </c>
      <c r="AH85" s="285" t="b">
        <f t="shared" si="230"/>
        <v>1</v>
      </c>
      <c r="AI85" s="299"/>
      <c r="AJ85" s="285" t="b">
        <f t="shared" ref="AJ85:AK85" si="231">ISBLANK(Q85)</f>
        <v>1</v>
      </c>
      <c r="AK85" s="285" t="b">
        <f t="shared" si="231"/>
        <v>1</v>
      </c>
      <c r="AL85" s="299"/>
      <c r="AM85" s="285" t="b">
        <f t="shared" ref="AM85:AN85" si="232">ISBLANK(T85)</f>
        <v>1</v>
      </c>
      <c r="AN85" s="285" t="b">
        <f t="shared" si="232"/>
        <v>1</v>
      </c>
      <c r="AO85" s="299"/>
      <c r="AP85" s="285" t="b">
        <f t="shared" ref="AP85:AQ85" si="233">ISBLANK(W85)</f>
        <v>1</v>
      </c>
      <c r="AQ85" s="285" t="b">
        <f t="shared" si="233"/>
        <v>0</v>
      </c>
      <c r="AR85" s="78"/>
      <c r="AS85" s="78"/>
      <c r="AT85" s="78"/>
      <c r="AU85" s="78"/>
      <c r="AV85" s="78"/>
      <c r="AW85" s="78"/>
      <c r="AX85" s="78"/>
      <c r="AY85" s="78"/>
      <c r="AZ85" s="78"/>
      <c r="BA85" s="78"/>
      <c r="BB85" s="78"/>
      <c r="BC85" s="78"/>
      <c r="BD85" s="78"/>
      <c r="BE85" s="78"/>
      <c r="BF85" s="78"/>
      <c r="BG85" s="78"/>
      <c r="BH85" s="78"/>
      <c r="BI85" s="78"/>
      <c r="BJ85" s="78"/>
      <c r="BK85" s="78"/>
      <c r="BL85" s="78"/>
    </row>
    <row r="86" spans="1:64" ht="16.5" customHeight="1">
      <c r="A86" s="335" t="s">
        <v>298</v>
      </c>
      <c r="B86" s="234" t="s">
        <v>299</v>
      </c>
      <c r="C86" s="13"/>
      <c r="D86" s="143">
        <v>8</v>
      </c>
      <c r="E86" s="14"/>
      <c r="F86" s="15"/>
      <c r="G86" s="336">
        <v>4</v>
      </c>
      <c r="H86" s="337">
        <f t="shared" si="201"/>
        <v>120</v>
      </c>
      <c r="I86" s="338">
        <f t="shared" si="229"/>
        <v>39</v>
      </c>
      <c r="J86" s="339">
        <v>13</v>
      </c>
      <c r="K86" s="339"/>
      <c r="L86" s="339">
        <v>26</v>
      </c>
      <c r="M86" s="340">
        <f>H85-I86</f>
        <v>81</v>
      </c>
      <c r="N86" s="13"/>
      <c r="O86" s="341"/>
      <c r="P86" s="15"/>
      <c r="Q86" s="13"/>
      <c r="R86" s="341"/>
      <c r="S86" s="15"/>
      <c r="T86" s="13"/>
      <c r="U86" s="341"/>
      <c r="V86" s="15"/>
      <c r="W86" s="13"/>
      <c r="X86" s="15">
        <v>3</v>
      </c>
      <c r="Y86" s="78"/>
      <c r="Z86" s="78"/>
      <c r="AA86" s="78"/>
      <c r="AB86" s="78"/>
      <c r="AC86" s="78"/>
      <c r="AD86" s="78"/>
      <c r="AE86" s="78"/>
      <c r="AF86" s="78"/>
      <c r="AG86" s="285"/>
      <c r="AH86" s="285"/>
      <c r="AI86" s="299"/>
      <c r="AJ86" s="285"/>
      <c r="AK86" s="285"/>
      <c r="AL86" s="299"/>
      <c r="AM86" s="285"/>
      <c r="AN86" s="285"/>
      <c r="AO86" s="299"/>
      <c r="AP86" s="285"/>
      <c r="AQ86" s="285"/>
      <c r="AR86" s="78"/>
      <c r="AS86" s="78"/>
      <c r="AT86" s="78"/>
      <c r="AU86" s="78"/>
      <c r="AV86" s="78"/>
      <c r="AW86" s="78"/>
      <c r="AX86" s="78"/>
      <c r="AY86" s="78"/>
      <c r="AZ86" s="78"/>
      <c r="BA86" s="78"/>
      <c r="BB86" s="78"/>
      <c r="BC86" s="78"/>
      <c r="BD86" s="78"/>
      <c r="BE86" s="78"/>
      <c r="BF86" s="78"/>
      <c r="BG86" s="78"/>
      <c r="BH86" s="78"/>
      <c r="BI86" s="78"/>
      <c r="BJ86" s="78"/>
      <c r="BK86" s="78"/>
      <c r="BL86" s="78"/>
    </row>
    <row r="87" spans="1:64" ht="16.5" customHeight="1">
      <c r="A87" s="335"/>
      <c r="B87" s="342" t="s">
        <v>293</v>
      </c>
      <c r="C87" s="143"/>
      <c r="D87" s="143"/>
      <c r="E87" s="143"/>
      <c r="F87" s="143"/>
      <c r="G87" s="265">
        <v>4</v>
      </c>
      <c r="H87" s="265">
        <f t="shared" si="201"/>
        <v>120</v>
      </c>
      <c r="I87" s="255"/>
      <c r="J87" s="255"/>
      <c r="K87" s="255"/>
      <c r="L87" s="255"/>
      <c r="M87" s="255"/>
      <c r="N87" s="143"/>
      <c r="O87" s="143"/>
      <c r="P87" s="143"/>
      <c r="Q87" s="143"/>
      <c r="R87" s="143"/>
      <c r="S87" s="143"/>
      <c r="T87" s="143"/>
      <c r="U87" s="143"/>
      <c r="V87" s="143"/>
      <c r="W87" s="143"/>
      <c r="X87" s="143"/>
      <c r="Y87" s="78"/>
      <c r="Z87" s="78"/>
      <c r="AA87" s="78"/>
      <c r="AB87" s="78"/>
      <c r="AC87" s="78"/>
      <c r="AD87" s="78"/>
      <c r="AE87" s="78"/>
      <c r="AF87" s="78"/>
      <c r="AG87" s="285"/>
      <c r="AH87" s="285"/>
      <c r="AI87" s="299"/>
      <c r="AJ87" s="285"/>
      <c r="AK87" s="285"/>
      <c r="AL87" s="299"/>
      <c r="AM87" s="285"/>
      <c r="AN87" s="285"/>
      <c r="AO87" s="299"/>
      <c r="AP87" s="285"/>
      <c r="AQ87" s="285"/>
      <c r="AR87" s="78"/>
      <c r="AS87" s="78"/>
      <c r="AT87" s="78"/>
      <c r="AU87" s="78"/>
      <c r="AV87" s="78"/>
      <c r="AW87" s="78"/>
      <c r="AX87" s="78"/>
      <c r="AY87" s="78"/>
      <c r="AZ87" s="78"/>
      <c r="BA87" s="78"/>
      <c r="BB87" s="78"/>
      <c r="BC87" s="78"/>
      <c r="BD87" s="78"/>
      <c r="BE87" s="78"/>
      <c r="BF87" s="78"/>
      <c r="BG87" s="78"/>
      <c r="BH87" s="78"/>
      <c r="BI87" s="78"/>
      <c r="BJ87" s="78"/>
      <c r="BK87" s="78"/>
      <c r="BL87" s="78"/>
    </row>
    <row r="88" spans="1:64" ht="15.75" customHeight="1">
      <c r="A88" s="932" t="s">
        <v>210</v>
      </c>
      <c r="B88" s="886"/>
      <c r="C88" s="886"/>
      <c r="D88" s="886"/>
      <c r="E88" s="886"/>
      <c r="F88" s="887"/>
      <c r="G88" s="245">
        <f t="shared" ref="G88:X88" si="234">G72+G76+G79+G82+G85</f>
        <v>20</v>
      </c>
      <c r="H88" s="245">
        <f t="shared" si="234"/>
        <v>600</v>
      </c>
      <c r="I88" s="245">
        <f t="shared" si="234"/>
        <v>219</v>
      </c>
      <c r="J88" s="245">
        <f t="shared" si="234"/>
        <v>18</v>
      </c>
      <c r="K88" s="245">
        <f t="shared" si="234"/>
        <v>0</v>
      </c>
      <c r="L88" s="245">
        <f t="shared" si="234"/>
        <v>201</v>
      </c>
      <c r="M88" s="245">
        <f t="shared" si="234"/>
        <v>381</v>
      </c>
      <c r="N88" s="245">
        <f t="shared" si="234"/>
        <v>0</v>
      </c>
      <c r="O88" s="245">
        <f t="shared" si="234"/>
        <v>0</v>
      </c>
      <c r="P88" s="245">
        <f t="shared" si="234"/>
        <v>0</v>
      </c>
      <c r="Q88" s="245">
        <f t="shared" si="234"/>
        <v>0</v>
      </c>
      <c r="R88" s="245">
        <f t="shared" si="234"/>
        <v>2</v>
      </c>
      <c r="S88" s="245">
        <f t="shared" si="234"/>
        <v>2</v>
      </c>
      <c r="T88" s="245">
        <f t="shared" si="234"/>
        <v>3</v>
      </c>
      <c r="U88" s="245">
        <f t="shared" si="234"/>
        <v>3</v>
      </c>
      <c r="V88" s="245">
        <f t="shared" si="234"/>
        <v>3</v>
      </c>
      <c r="W88" s="245">
        <f t="shared" si="234"/>
        <v>3</v>
      </c>
      <c r="X88" s="245">
        <f t="shared" si="234"/>
        <v>3</v>
      </c>
      <c r="Y88" s="247">
        <f t="shared" ref="Y88:AC88" si="235">SUM(Y67:Y86)</f>
        <v>0</v>
      </c>
      <c r="Z88" s="246">
        <f t="shared" si="235"/>
        <v>0</v>
      </c>
      <c r="AA88" s="246">
        <f t="shared" si="235"/>
        <v>0</v>
      </c>
      <c r="AB88" s="246">
        <f t="shared" si="235"/>
        <v>0</v>
      </c>
      <c r="AC88" s="246">
        <f t="shared" si="235"/>
        <v>0</v>
      </c>
      <c r="AD88" s="78"/>
      <c r="AE88" s="78"/>
      <c r="AF88" s="78"/>
      <c r="AG88" s="309">
        <f t="shared" ref="AG88:AQ88" si="236">SUMIF(AG67:AG86,FALSE,$G67:$G86)</f>
        <v>0</v>
      </c>
      <c r="AH88" s="309">
        <f t="shared" si="236"/>
        <v>0</v>
      </c>
      <c r="AI88" s="309">
        <f t="shared" si="236"/>
        <v>0</v>
      </c>
      <c r="AJ88" s="309">
        <f t="shared" si="236"/>
        <v>0</v>
      </c>
      <c r="AK88" s="309">
        <f t="shared" si="236"/>
        <v>8</v>
      </c>
      <c r="AL88" s="309">
        <f t="shared" si="236"/>
        <v>0</v>
      </c>
      <c r="AM88" s="309">
        <f t="shared" si="236"/>
        <v>4</v>
      </c>
      <c r="AN88" s="309">
        <f t="shared" si="236"/>
        <v>4</v>
      </c>
      <c r="AO88" s="309">
        <f t="shared" si="236"/>
        <v>0</v>
      </c>
      <c r="AP88" s="309">
        <f t="shared" si="236"/>
        <v>4</v>
      </c>
      <c r="AQ88" s="309">
        <f t="shared" si="236"/>
        <v>4</v>
      </c>
      <c r="AR88" s="302">
        <f>SUM(AG88:AQ88)</f>
        <v>24</v>
      </c>
      <c r="AS88" s="78"/>
      <c r="AT88" s="78"/>
      <c r="AU88" s="78"/>
      <c r="AV88" s="78"/>
      <c r="AW88" s="78"/>
      <c r="AX88" s="78"/>
      <c r="AY88" s="78"/>
      <c r="AZ88" s="78"/>
      <c r="BA88" s="78"/>
      <c r="BB88" s="78"/>
      <c r="BC88" s="78"/>
      <c r="BD88" s="78"/>
      <c r="BE88" s="78"/>
      <c r="BF88" s="78"/>
      <c r="BG88" s="78"/>
      <c r="BH88" s="78"/>
      <c r="BI88" s="78"/>
      <c r="BJ88" s="78"/>
      <c r="BK88" s="78"/>
      <c r="BL88" s="78"/>
    </row>
    <row r="89" spans="1:64" ht="15.75" customHeight="1">
      <c r="A89" s="942" t="s">
        <v>211</v>
      </c>
      <c r="B89" s="892"/>
      <c r="C89" s="892"/>
      <c r="D89" s="892"/>
      <c r="E89" s="892"/>
      <c r="F89" s="892"/>
      <c r="G89" s="892"/>
      <c r="H89" s="892"/>
      <c r="I89" s="892"/>
      <c r="J89" s="892"/>
      <c r="K89" s="892"/>
      <c r="L89" s="892"/>
      <c r="M89" s="892"/>
      <c r="N89" s="892"/>
      <c r="O89" s="892"/>
      <c r="P89" s="892"/>
      <c r="Q89" s="892"/>
      <c r="R89" s="892"/>
      <c r="S89" s="892"/>
      <c r="T89" s="892"/>
      <c r="U89" s="892"/>
      <c r="V89" s="892"/>
      <c r="W89" s="892"/>
      <c r="X89" s="893"/>
      <c r="Y89" s="78"/>
      <c r="Z89" s="78"/>
      <c r="AA89" s="78"/>
      <c r="AB89" s="78"/>
      <c r="AC89" s="78"/>
      <c r="AD89" s="78"/>
      <c r="AE89" s="78"/>
      <c r="AF89" s="78"/>
      <c r="AG89" s="299"/>
      <c r="AH89" s="299"/>
      <c r="AI89" s="299"/>
      <c r="AJ89" s="299"/>
      <c r="AK89" s="299"/>
      <c r="AL89" s="299"/>
      <c r="AM89" s="299"/>
      <c r="AN89" s="299"/>
      <c r="AO89" s="299"/>
      <c r="AP89" s="299"/>
      <c r="AQ89" s="299"/>
      <c r="AR89" s="78"/>
      <c r="AS89" s="78"/>
      <c r="AT89" s="78"/>
      <c r="AU89" s="78"/>
      <c r="AV89" s="78"/>
      <c r="AW89" s="78"/>
      <c r="AX89" s="78"/>
      <c r="AY89" s="78"/>
      <c r="AZ89" s="78"/>
      <c r="BA89" s="78"/>
      <c r="BB89" s="78"/>
      <c r="BC89" s="78"/>
      <c r="BD89" s="78"/>
      <c r="BE89" s="78"/>
      <c r="BF89" s="78"/>
      <c r="BG89" s="78"/>
      <c r="BH89" s="78"/>
      <c r="BI89" s="78"/>
      <c r="BJ89" s="78"/>
      <c r="BK89" s="78"/>
      <c r="BL89" s="78"/>
    </row>
    <row r="90" spans="1:64" ht="15.75" customHeight="1">
      <c r="A90" s="945" t="s">
        <v>300</v>
      </c>
      <c r="B90" s="887"/>
      <c r="C90" s="343"/>
      <c r="D90" s="344">
        <v>3</v>
      </c>
      <c r="E90" s="344"/>
      <c r="F90" s="345"/>
      <c r="G90" s="346">
        <v>4</v>
      </c>
      <c r="H90" s="347">
        <f t="shared" ref="H90:H121" si="237">G90*30</f>
        <v>120</v>
      </c>
      <c r="I90" s="344"/>
      <c r="J90" s="344"/>
      <c r="K90" s="344"/>
      <c r="L90" s="344"/>
      <c r="M90" s="344"/>
      <c r="N90" s="344"/>
      <c r="O90" s="344"/>
      <c r="P90" s="344"/>
      <c r="Q90" s="344">
        <v>4</v>
      </c>
      <c r="R90" s="344"/>
      <c r="S90" s="344"/>
      <c r="T90" s="344"/>
      <c r="U90" s="344"/>
      <c r="V90" s="344"/>
      <c r="W90" s="344"/>
      <c r="X90" s="344"/>
      <c r="Y90" s="78"/>
      <c r="Z90" s="78"/>
      <c r="AA90" s="78"/>
      <c r="AB90" s="78"/>
      <c r="AC90" s="78"/>
      <c r="AD90" s="78"/>
      <c r="AE90" s="78"/>
      <c r="AF90" s="78"/>
      <c r="AG90" s="299"/>
      <c r="AH90" s="299"/>
      <c r="AI90" s="299"/>
      <c r="AJ90" s="299"/>
      <c r="AK90" s="299"/>
      <c r="AL90" s="299"/>
      <c r="AM90" s="299"/>
      <c r="AN90" s="299"/>
      <c r="AO90" s="299"/>
      <c r="AP90" s="299"/>
      <c r="AQ90" s="299"/>
      <c r="AR90" s="78"/>
      <c r="AS90" s="78"/>
      <c r="AT90" s="78"/>
      <c r="AU90" s="78"/>
      <c r="AV90" s="78"/>
      <c r="AW90" s="78"/>
      <c r="AX90" s="78"/>
      <c r="AY90" s="78"/>
      <c r="AZ90" s="78"/>
      <c r="BA90" s="78"/>
      <c r="BB90" s="78"/>
      <c r="BC90" s="78"/>
      <c r="BD90" s="78"/>
      <c r="BE90" s="78"/>
      <c r="BF90" s="78"/>
      <c r="BG90" s="78"/>
      <c r="BH90" s="78"/>
      <c r="BI90" s="78"/>
      <c r="BJ90" s="78"/>
      <c r="BK90" s="78"/>
      <c r="BL90" s="78"/>
    </row>
    <row r="91" spans="1:64" ht="15.75" customHeight="1">
      <c r="A91" s="944" t="s">
        <v>301</v>
      </c>
      <c r="B91" s="893"/>
      <c r="C91" s="348"/>
      <c r="D91" s="349" t="s">
        <v>302</v>
      </c>
      <c r="E91" s="349"/>
      <c r="F91" s="322"/>
      <c r="G91" s="350">
        <v>8</v>
      </c>
      <c r="H91" s="351">
        <f t="shared" si="237"/>
        <v>240</v>
      </c>
      <c r="I91" s="352"/>
      <c r="J91" s="352"/>
      <c r="K91" s="352"/>
      <c r="L91" s="352"/>
      <c r="M91" s="352"/>
      <c r="N91" s="352"/>
      <c r="O91" s="352"/>
      <c r="P91" s="352"/>
      <c r="Q91" s="352"/>
      <c r="R91" s="352">
        <v>6</v>
      </c>
      <c r="S91" s="352">
        <v>6</v>
      </c>
      <c r="T91" s="352"/>
      <c r="U91" s="352"/>
      <c r="V91" s="352"/>
      <c r="W91" s="352"/>
      <c r="X91" s="352"/>
      <c r="Y91" s="78"/>
      <c r="Z91" s="78"/>
      <c r="AA91" s="78"/>
      <c r="AB91" s="78"/>
      <c r="AC91" s="78"/>
      <c r="AD91" s="78"/>
      <c r="AE91" s="78"/>
      <c r="AF91" s="78"/>
      <c r="AG91" s="299"/>
      <c r="AH91" s="299"/>
      <c r="AI91" s="299"/>
      <c r="AJ91" s="299"/>
      <c r="AK91" s="299"/>
      <c r="AL91" s="299"/>
      <c r="AM91" s="299"/>
      <c r="AN91" s="299"/>
      <c r="AO91" s="299"/>
      <c r="AP91" s="299"/>
      <c r="AQ91" s="299"/>
      <c r="AR91" s="78"/>
      <c r="AS91" s="78"/>
      <c r="AT91" s="78"/>
      <c r="AU91" s="78"/>
      <c r="AV91" s="78"/>
      <c r="AW91" s="78"/>
      <c r="AX91" s="78"/>
      <c r="AY91" s="78"/>
      <c r="AZ91" s="78"/>
      <c r="BA91" s="78"/>
      <c r="BB91" s="78"/>
      <c r="BC91" s="78"/>
      <c r="BD91" s="78"/>
      <c r="BE91" s="78"/>
      <c r="BF91" s="78"/>
      <c r="BG91" s="78"/>
      <c r="BH91" s="78"/>
      <c r="BI91" s="78"/>
      <c r="BJ91" s="78"/>
      <c r="BK91" s="78"/>
      <c r="BL91" s="78"/>
    </row>
    <row r="92" spans="1:64" ht="15.75" customHeight="1">
      <c r="A92" s="947" t="s">
        <v>289</v>
      </c>
      <c r="B92" s="948"/>
      <c r="C92" s="320"/>
      <c r="D92" s="349">
        <v>5</v>
      </c>
      <c r="E92" s="349"/>
      <c r="F92" s="322"/>
      <c r="G92" s="350">
        <v>4</v>
      </c>
      <c r="H92" s="351">
        <f t="shared" si="237"/>
        <v>120</v>
      </c>
      <c r="I92" s="352"/>
      <c r="J92" s="352"/>
      <c r="K92" s="352"/>
      <c r="L92" s="352"/>
      <c r="M92" s="352"/>
      <c r="N92" s="352"/>
      <c r="O92" s="352"/>
      <c r="P92" s="352"/>
      <c r="Q92" s="352"/>
      <c r="R92" s="352"/>
      <c r="S92" s="352"/>
      <c r="T92" s="352">
        <v>3</v>
      </c>
      <c r="U92" s="352"/>
      <c r="V92" s="352"/>
      <c r="W92" s="352"/>
      <c r="X92" s="352"/>
      <c r="Y92" s="78"/>
      <c r="Z92" s="78"/>
      <c r="AA92" s="78"/>
      <c r="AB92" s="78"/>
      <c r="AC92" s="78"/>
      <c r="AD92" s="78"/>
      <c r="AE92" s="78"/>
      <c r="AF92" s="78"/>
      <c r="AG92" s="299"/>
      <c r="AH92" s="299"/>
      <c r="AI92" s="299"/>
      <c r="AJ92" s="299"/>
      <c r="AK92" s="299"/>
      <c r="AL92" s="299"/>
      <c r="AM92" s="299"/>
      <c r="AN92" s="299"/>
      <c r="AO92" s="299"/>
      <c r="AP92" s="299"/>
      <c r="AQ92" s="299"/>
      <c r="AR92" s="78"/>
      <c r="AS92" s="78"/>
      <c r="AT92" s="78"/>
      <c r="AU92" s="78"/>
      <c r="AV92" s="78"/>
      <c r="AW92" s="78"/>
      <c r="AX92" s="78"/>
      <c r="AY92" s="78"/>
      <c r="AZ92" s="78"/>
      <c r="BA92" s="78"/>
      <c r="BB92" s="78"/>
      <c r="BC92" s="78"/>
      <c r="BD92" s="78"/>
      <c r="BE92" s="78"/>
      <c r="BF92" s="78"/>
      <c r="BG92" s="78"/>
      <c r="BH92" s="78"/>
      <c r="BI92" s="78"/>
      <c r="BJ92" s="78"/>
      <c r="BK92" s="78"/>
      <c r="BL92" s="78"/>
    </row>
    <row r="93" spans="1:64" ht="15.75" customHeight="1">
      <c r="A93" s="944" t="s">
        <v>303</v>
      </c>
      <c r="B93" s="893"/>
      <c r="C93" s="320"/>
      <c r="D93" s="349" t="s">
        <v>304</v>
      </c>
      <c r="E93" s="349"/>
      <c r="F93" s="322"/>
      <c r="G93" s="350">
        <v>8</v>
      </c>
      <c r="H93" s="351">
        <f t="shared" si="237"/>
        <v>240</v>
      </c>
      <c r="I93" s="352"/>
      <c r="J93" s="352"/>
      <c r="K93" s="352"/>
      <c r="L93" s="352"/>
      <c r="M93" s="352"/>
      <c r="N93" s="352"/>
      <c r="O93" s="352"/>
      <c r="P93" s="352"/>
      <c r="Q93" s="352"/>
      <c r="R93" s="352"/>
      <c r="S93" s="352"/>
      <c r="T93" s="352"/>
      <c r="U93" s="352">
        <v>6</v>
      </c>
      <c r="V93" s="352">
        <v>6</v>
      </c>
      <c r="W93" s="352"/>
      <c r="X93" s="352"/>
      <c r="Y93" s="78"/>
      <c r="Z93" s="78"/>
      <c r="AA93" s="78"/>
      <c r="AB93" s="78"/>
      <c r="AC93" s="78"/>
      <c r="AD93" s="78"/>
      <c r="AE93" s="78"/>
      <c r="AF93" s="78"/>
      <c r="AG93" s="299"/>
      <c r="AH93" s="299"/>
      <c r="AI93" s="299"/>
      <c r="AJ93" s="299"/>
      <c r="AK93" s="299"/>
      <c r="AL93" s="299"/>
      <c r="AM93" s="299"/>
      <c r="AN93" s="299"/>
      <c r="AO93" s="299"/>
      <c r="AP93" s="299"/>
      <c r="AQ93" s="299"/>
      <c r="AR93" s="78"/>
      <c r="AS93" s="78"/>
      <c r="AT93" s="78"/>
      <c r="AU93" s="78"/>
      <c r="AV93" s="78"/>
      <c r="AW93" s="78"/>
      <c r="AX93" s="78"/>
      <c r="AY93" s="78"/>
      <c r="AZ93" s="78"/>
      <c r="BA93" s="78"/>
      <c r="BB93" s="78"/>
      <c r="BC93" s="78"/>
      <c r="BD93" s="78"/>
      <c r="BE93" s="78"/>
      <c r="BF93" s="78"/>
      <c r="BG93" s="78"/>
      <c r="BH93" s="78"/>
      <c r="BI93" s="78"/>
      <c r="BJ93" s="78"/>
      <c r="BK93" s="78"/>
      <c r="BL93" s="78"/>
    </row>
    <row r="94" spans="1:64" ht="15.75" customHeight="1">
      <c r="A94" s="944" t="s">
        <v>305</v>
      </c>
      <c r="B94" s="893"/>
      <c r="C94" s="320"/>
      <c r="D94" s="349" t="s">
        <v>306</v>
      </c>
      <c r="E94" s="349"/>
      <c r="F94" s="322"/>
      <c r="G94" s="350">
        <v>8</v>
      </c>
      <c r="H94" s="351">
        <f t="shared" si="237"/>
        <v>240</v>
      </c>
      <c r="I94" s="352"/>
      <c r="J94" s="352"/>
      <c r="K94" s="352"/>
      <c r="L94" s="352"/>
      <c r="M94" s="352"/>
      <c r="N94" s="352"/>
      <c r="O94" s="352"/>
      <c r="P94" s="352"/>
      <c r="Q94" s="352"/>
      <c r="R94" s="352"/>
      <c r="S94" s="352"/>
      <c r="T94" s="352"/>
      <c r="U94" s="352"/>
      <c r="V94" s="352"/>
      <c r="W94" s="352">
        <v>8</v>
      </c>
      <c r="X94" s="352"/>
      <c r="Y94" s="78"/>
      <c r="Z94" s="78"/>
      <c r="AA94" s="78"/>
      <c r="AB94" s="78"/>
      <c r="AC94" s="78"/>
      <c r="AD94" s="78"/>
      <c r="AE94" s="78"/>
      <c r="AF94" s="78"/>
      <c r="AG94" s="299"/>
      <c r="AH94" s="299"/>
      <c r="AI94" s="299"/>
      <c r="AJ94" s="299"/>
      <c r="AK94" s="299"/>
      <c r="AL94" s="299"/>
      <c r="AM94" s="299"/>
      <c r="AN94" s="299"/>
      <c r="AO94" s="299"/>
      <c r="AP94" s="299"/>
      <c r="AQ94" s="299"/>
      <c r="AR94" s="78"/>
      <c r="AS94" s="78"/>
      <c r="AT94" s="78"/>
      <c r="AU94" s="78"/>
      <c r="AV94" s="78"/>
      <c r="AW94" s="78"/>
      <c r="AX94" s="78"/>
      <c r="AY94" s="78"/>
      <c r="AZ94" s="78"/>
      <c r="BA94" s="78"/>
      <c r="BB94" s="78"/>
      <c r="BC94" s="78"/>
      <c r="BD94" s="78"/>
      <c r="BE94" s="78"/>
      <c r="BF94" s="78"/>
      <c r="BG94" s="78"/>
      <c r="BH94" s="78"/>
      <c r="BI94" s="78"/>
      <c r="BJ94" s="78"/>
      <c r="BK94" s="78"/>
      <c r="BL94" s="78"/>
    </row>
    <row r="95" spans="1:64" ht="15.75" customHeight="1">
      <c r="A95" s="945" t="s">
        <v>307</v>
      </c>
      <c r="B95" s="887"/>
      <c r="C95" s="320"/>
      <c r="D95" s="349" t="s">
        <v>308</v>
      </c>
      <c r="E95" s="349"/>
      <c r="F95" s="322"/>
      <c r="G95" s="350">
        <v>8</v>
      </c>
      <c r="H95" s="351">
        <f t="shared" si="237"/>
        <v>240</v>
      </c>
      <c r="I95" s="352"/>
      <c r="J95" s="352"/>
      <c r="K95" s="352"/>
      <c r="L95" s="352"/>
      <c r="M95" s="352"/>
      <c r="N95" s="352"/>
      <c r="O95" s="352"/>
      <c r="P95" s="352"/>
      <c r="Q95" s="352"/>
      <c r="R95" s="352"/>
      <c r="S95" s="352"/>
      <c r="T95" s="352"/>
      <c r="U95" s="352"/>
      <c r="V95" s="352"/>
      <c r="W95" s="352"/>
      <c r="X95" s="352">
        <v>8</v>
      </c>
      <c r="Y95" s="78"/>
      <c r="Z95" s="78"/>
      <c r="AA95" s="78"/>
      <c r="AB95" s="78"/>
      <c r="AC95" s="78"/>
      <c r="AD95" s="78"/>
      <c r="AE95" s="78"/>
      <c r="AF95" s="78"/>
      <c r="AG95" s="299"/>
      <c r="AH95" s="299"/>
      <c r="AI95" s="299"/>
      <c r="AJ95" s="299"/>
      <c r="AK95" s="299"/>
      <c r="AL95" s="299"/>
      <c r="AM95" s="299"/>
      <c r="AN95" s="299"/>
      <c r="AO95" s="299"/>
      <c r="AP95" s="299"/>
      <c r="AQ95" s="299"/>
      <c r="AR95" s="78"/>
      <c r="AS95" s="78"/>
      <c r="AT95" s="78"/>
      <c r="AU95" s="78"/>
      <c r="AV95" s="78"/>
      <c r="AW95" s="78"/>
      <c r="AX95" s="78"/>
      <c r="AY95" s="78"/>
      <c r="AZ95" s="78"/>
      <c r="BA95" s="78"/>
      <c r="BB95" s="78"/>
      <c r="BC95" s="78"/>
      <c r="BD95" s="78"/>
      <c r="BE95" s="78"/>
      <c r="BF95" s="78"/>
      <c r="BG95" s="78"/>
      <c r="BH95" s="78"/>
      <c r="BI95" s="78"/>
      <c r="BJ95" s="78"/>
      <c r="BK95" s="78"/>
      <c r="BL95" s="78"/>
    </row>
    <row r="96" spans="1:64" ht="15.75" customHeight="1">
      <c r="A96" s="353" t="s">
        <v>212</v>
      </c>
      <c r="B96" s="354" t="s">
        <v>122</v>
      </c>
      <c r="C96" s="224"/>
      <c r="D96" s="225">
        <v>3</v>
      </c>
      <c r="E96" s="225"/>
      <c r="F96" s="226"/>
      <c r="G96" s="227">
        <v>4</v>
      </c>
      <c r="H96" s="227">
        <f t="shared" si="237"/>
        <v>120</v>
      </c>
      <c r="I96" s="228">
        <f t="shared" ref="I96:I97" si="238">J96+K96+L96</f>
        <v>60</v>
      </c>
      <c r="J96" s="229">
        <v>30</v>
      </c>
      <c r="K96" s="229"/>
      <c r="L96" s="229">
        <v>30</v>
      </c>
      <c r="M96" s="230">
        <f t="shared" ref="M96:M97" si="239">H96-I96</f>
        <v>60</v>
      </c>
      <c r="N96" s="224"/>
      <c r="O96" s="231"/>
      <c r="P96" s="226"/>
      <c r="Q96" s="224">
        <v>4</v>
      </c>
      <c r="R96" s="231"/>
      <c r="S96" s="226"/>
      <c r="T96" s="224"/>
      <c r="U96" s="231"/>
      <c r="V96" s="226"/>
      <c r="W96" s="224"/>
      <c r="X96" s="226"/>
      <c r="Y96" s="78"/>
      <c r="Z96" s="78"/>
      <c r="AA96" s="78"/>
      <c r="AB96" s="78"/>
      <c r="AC96" s="78"/>
      <c r="AD96" s="78"/>
      <c r="AE96" s="27" t="s">
        <v>71</v>
      </c>
      <c r="AF96" s="302">
        <f>AG119+AH119</f>
        <v>2</v>
      </c>
      <c r="AG96" s="285" t="b">
        <f t="shared" ref="AG96:AH96" si="240">ISBLANK(N96)</f>
        <v>1</v>
      </c>
      <c r="AH96" s="285" t="b">
        <f t="shared" si="240"/>
        <v>1</v>
      </c>
      <c r="AI96" s="299"/>
      <c r="AJ96" s="285" t="b">
        <f t="shared" ref="AJ96:AK96" si="241">ISBLANK(Q96)</f>
        <v>0</v>
      </c>
      <c r="AK96" s="285" t="b">
        <f t="shared" si="241"/>
        <v>1</v>
      </c>
      <c r="AL96" s="299"/>
      <c r="AM96" s="285" t="b">
        <f t="shared" ref="AM96:AN96" si="242">ISBLANK(T96)</f>
        <v>1</v>
      </c>
      <c r="AN96" s="285" t="b">
        <f t="shared" si="242"/>
        <v>1</v>
      </c>
      <c r="AO96" s="299"/>
      <c r="AP96" s="285" t="b">
        <f t="shared" ref="AP96:AQ96" si="243">ISBLANK(W96)</f>
        <v>1</v>
      </c>
      <c r="AQ96" s="285" t="b">
        <f t="shared" si="243"/>
        <v>1</v>
      </c>
      <c r="AR96" s="78"/>
      <c r="AS96" s="78"/>
      <c r="AT96" s="78"/>
      <c r="AU96" s="78"/>
      <c r="AV96" s="78"/>
      <c r="AW96" s="78"/>
      <c r="AX96" s="78"/>
      <c r="AY96" s="78"/>
      <c r="AZ96" s="78"/>
      <c r="BA96" s="78"/>
      <c r="BB96" s="78"/>
      <c r="BC96" s="78"/>
      <c r="BD96" s="78"/>
      <c r="BE96" s="78"/>
      <c r="BF96" s="78"/>
      <c r="BG96" s="78"/>
      <c r="BH96" s="78"/>
      <c r="BI96" s="78"/>
      <c r="BJ96" s="78"/>
      <c r="BK96" s="78"/>
      <c r="BL96" s="78"/>
    </row>
    <row r="97" spans="1:64" ht="16.5" customHeight="1">
      <c r="A97" s="353" t="s">
        <v>215</v>
      </c>
      <c r="B97" s="223" t="s">
        <v>150</v>
      </c>
      <c r="C97" s="217"/>
      <c r="D97" s="218">
        <v>3</v>
      </c>
      <c r="E97" s="218"/>
      <c r="F97" s="219"/>
      <c r="G97" s="220">
        <v>4</v>
      </c>
      <c r="H97" s="220">
        <f t="shared" si="237"/>
        <v>120</v>
      </c>
      <c r="I97" s="186">
        <f t="shared" si="238"/>
        <v>60</v>
      </c>
      <c r="J97" s="187">
        <v>30</v>
      </c>
      <c r="K97" s="187"/>
      <c r="L97" s="187">
        <v>30</v>
      </c>
      <c r="M97" s="221">
        <f t="shared" si="239"/>
        <v>60</v>
      </c>
      <c r="N97" s="217"/>
      <c r="O97" s="222"/>
      <c r="P97" s="219"/>
      <c r="Q97" s="217">
        <v>4</v>
      </c>
      <c r="R97" s="231"/>
      <c r="S97" s="226"/>
      <c r="T97" s="80"/>
      <c r="U97" s="81"/>
      <c r="V97" s="82"/>
      <c r="W97" s="80"/>
      <c r="X97" s="82"/>
      <c r="Y97" s="78"/>
      <c r="Z97" s="78"/>
      <c r="AA97" s="78"/>
      <c r="AB97" s="78"/>
      <c r="AC97" s="78"/>
      <c r="AD97" s="78"/>
      <c r="AE97" s="27" t="s">
        <v>72</v>
      </c>
      <c r="AF97" s="302">
        <f>AJ119+AK119</f>
        <v>2</v>
      </c>
      <c r="AG97" s="285"/>
      <c r="AH97" s="285"/>
      <c r="AI97" s="299"/>
      <c r="AJ97" s="285"/>
      <c r="AK97" s="285"/>
      <c r="AL97" s="299"/>
      <c r="AM97" s="285"/>
      <c r="AN97" s="285"/>
      <c r="AO97" s="299"/>
      <c r="AP97" s="285"/>
      <c r="AQ97" s="285"/>
      <c r="AR97" s="78"/>
      <c r="AS97" s="78"/>
      <c r="AT97" s="78"/>
      <c r="AU97" s="78"/>
      <c r="AV97" s="78"/>
      <c r="AW97" s="78"/>
      <c r="AX97" s="78"/>
      <c r="AY97" s="78"/>
      <c r="AZ97" s="78"/>
      <c r="BA97" s="78"/>
      <c r="BB97" s="78"/>
      <c r="BC97" s="78"/>
      <c r="BD97" s="78"/>
      <c r="BE97" s="78"/>
      <c r="BF97" s="78"/>
      <c r="BG97" s="78"/>
      <c r="BH97" s="78"/>
      <c r="BI97" s="78"/>
      <c r="BJ97" s="78"/>
      <c r="BK97" s="78"/>
      <c r="BL97" s="78"/>
    </row>
    <row r="98" spans="1:64" ht="16.5" customHeight="1">
      <c r="A98" s="353"/>
      <c r="B98" s="223" t="s">
        <v>293</v>
      </c>
      <c r="C98" s="250"/>
      <c r="D98" s="225"/>
      <c r="E98" s="225"/>
      <c r="F98" s="356"/>
      <c r="G98" s="227">
        <v>4</v>
      </c>
      <c r="H98" s="357">
        <f t="shared" si="237"/>
        <v>120</v>
      </c>
      <c r="I98" s="186"/>
      <c r="J98" s="187"/>
      <c r="K98" s="187"/>
      <c r="L98" s="187"/>
      <c r="M98" s="221"/>
      <c r="N98" s="250"/>
      <c r="O98" s="231"/>
      <c r="P98" s="226"/>
      <c r="Q98" s="224"/>
      <c r="R98" s="231"/>
      <c r="S98" s="226"/>
      <c r="T98" s="224"/>
      <c r="U98" s="231"/>
      <c r="V98" s="226"/>
      <c r="W98" s="224"/>
      <c r="X98" s="226"/>
      <c r="Y98" s="78"/>
      <c r="Z98" s="78"/>
      <c r="AA98" s="78"/>
      <c r="AB98" s="78"/>
      <c r="AC98" s="78"/>
      <c r="AD98" s="78"/>
      <c r="AE98" s="27"/>
      <c r="AF98" s="302"/>
      <c r="AG98" s="285"/>
      <c r="AH98" s="285"/>
      <c r="AI98" s="299"/>
      <c r="AJ98" s="285"/>
      <c r="AK98" s="285"/>
      <c r="AL98" s="299"/>
      <c r="AM98" s="285"/>
      <c r="AN98" s="285"/>
      <c r="AO98" s="299"/>
      <c r="AP98" s="285"/>
      <c r="AQ98" s="285"/>
      <c r="AR98" s="78"/>
      <c r="AS98" s="78"/>
      <c r="AT98" s="78"/>
      <c r="AU98" s="78"/>
      <c r="AV98" s="78"/>
      <c r="AW98" s="78"/>
      <c r="AX98" s="78"/>
      <c r="AY98" s="78"/>
      <c r="AZ98" s="78"/>
      <c r="BA98" s="78"/>
      <c r="BB98" s="78"/>
      <c r="BC98" s="78"/>
      <c r="BD98" s="78"/>
      <c r="BE98" s="78"/>
      <c r="BF98" s="78"/>
      <c r="BG98" s="78"/>
      <c r="BH98" s="78"/>
      <c r="BI98" s="78"/>
      <c r="BJ98" s="78"/>
      <c r="BK98" s="78"/>
      <c r="BL98" s="78"/>
    </row>
    <row r="99" spans="1:64" ht="15.75" customHeight="1">
      <c r="A99" s="353" t="s">
        <v>218</v>
      </c>
      <c r="B99" s="232" t="s">
        <v>132</v>
      </c>
      <c r="C99" s="143"/>
      <c r="D99" s="143">
        <v>4</v>
      </c>
      <c r="E99" s="143"/>
      <c r="F99" s="143"/>
      <c r="G99" s="227">
        <v>4</v>
      </c>
      <c r="H99" s="248">
        <f t="shared" si="237"/>
        <v>120</v>
      </c>
      <c r="I99" s="217">
        <f t="shared" ref="I99:I102" si="244">J99+L99+K99</f>
        <v>54</v>
      </c>
      <c r="J99" s="495">
        <v>36</v>
      </c>
      <c r="K99" s="495"/>
      <c r="L99" s="495">
        <v>18</v>
      </c>
      <c r="M99" s="249">
        <f t="shared" ref="M99:M102" si="245">H99-I99</f>
        <v>66</v>
      </c>
      <c r="N99" s="250"/>
      <c r="O99" s="231"/>
      <c r="P99" s="226"/>
      <c r="Q99" s="224"/>
      <c r="R99" s="231">
        <v>3</v>
      </c>
      <c r="S99" s="226">
        <v>3</v>
      </c>
      <c r="T99" s="224"/>
      <c r="U99" s="231"/>
      <c r="V99" s="226"/>
      <c r="W99" s="224"/>
      <c r="X99" s="226"/>
      <c r="Y99" s="78"/>
      <c r="Z99" s="78"/>
      <c r="AA99" s="78"/>
      <c r="AB99" s="78"/>
      <c r="AC99" s="78"/>
      <c r="AD99" s="78"/>
      <c r="AE99" s="27" t="s">
        <v>71</v>
      </c>
      <c r="AF99" s="302">
        <f>AG122+AH122</f>
        <v>0</v>
      </c>
      <c r="AG99" s="285" t="b">
        <f t="shared" ref="AG99:AH99" si="246">ISBLANK(N99)</f>
        <v>1</v>
      </c>
      <c r="AH99" s="285" t="b">
        <f t="shared" si="246"/>
        <v>1</v>
      </c>
      <c r="AI99" s="299"/>
      <c r="AJ99" s="285" t="b">
        <f t="shared" ref="AJ99:AK99" si="247">ISBLANK(Q99)</f>
        <v>1</v>
      </c>
      <c r="AK99" s="285" t="b">
        <f t="shared" si="247"/>
        <v>0</v>
      </c>
      <c r="AL99" s="299"/>
      <c r="AM99" s="285" t="b">
        <f t="shared" ref="AM99:AN99" si="248">ISBLANK(T99)</f>
        <v>1</v>
      </c>
      <c r="AN99" s="285" t="b">
        <f t="shared" si="248"/>
        <v>1</v>
      </c>
      <c r="AO99" s="299"/>
      <c r="AP99" s="285" t="b">
        <f t="shared" ref="AP99:AQ99" si="249">ISBLANK(W99)</f>
        <v>1</v>
      </c>
      <c r="AQ99" s="285" t="b">
        <f t="shared" si="249"/>
        <v>1</v>
      </c>
      <c r="AR99" s="78"/>
      <c r="AS99" s="78"/>
      <c r="AT99" s="78"/>
      <c r="AU99" s="78"/>
      <c r="AV99" s="78"/>
      <c r="AW99" s="78"/>
      <c r="AX99" s="78"/>
      <c r="AY99" s="78"/>
      <c r="AZ99" s="78"/>
      <c r="BA99" s="78"/>
      <c r="BB99" s="78"/>
      <c r="BC99" s="78"/>
      <c r="BD99" s="78"/>
      <c r="BE99" s="78"/>
      <c r="BF99" s="78"/>
      <c r="BG99" s="78"/>
      <c r="BH99" s="78"/>
      <c r="BI99" s="78"/>
      <c r="BJ99" s="78"/>
      <c r="BK99" s="78"/>
      <c r="BL99" s="78"/>
    </row>
    <row r="100" spans="1:64" ht="16.5" customHeight="1">
      <c r="A100" s="353" t="s">
        <v>221</v>
      </c>
      <c r="B100" s="232" t="s">
        <v>214</v>
      </c>
      <c r="C100" s="143"/>
      <c r="D100" s="143">
        <v>4</v>
      </c>
      <c r="E100" s="143"/>
      <c r="F100" s="143"/>
      <c r="G100" s="227">
        <v>4</v>
      </c>
      <c r="H100" s="248">
        <f t="shared" si="237"/>
        <v>120</v>
      </c>
      <c r="I100" s="217">
        <f t="shared" si="244"/>
        <v>54</v>
      </c>
      <c r="J100" s="495">
        <v>36</v>
      </c>
      <c r="K100" s="495"/>
      <c r="L100" s="495">
        <v>18</v>
      </c>
      <c r="M100" s="249">
        <f t="shared" si="245"/>
        <v>66</v>
      </c>
      <c r="N100" s="250"/>
      <c r="O100" s="231"/>
      <c r="P100" s="226"/>
      <c r="Q100" s="224"/>
      <c r="R100" s="231">
        <v>3</v>
      </c>
      <c r="S100" s="226">
        <v>3</v>
      </c>
      <c r="T100" s="80"/>
      <c r="U100" s="81"/>
      <c r="V100" s="82"/>
      <c r="W100" s="80"/>
      <c r="X100" s="82"/>
      <c r="Y100" s="78"/>
      <c r="Z100" s="78"/>
      <c r="AA100" s="78"/>
      <c r="AB100" s="78"/>
      <c r="AC100" s="78"/>
      <c r="AD100" s="78"/>
      <c r="AE100" s="27" t="s">
        <v>72</v>
      </c>
      <c r="AF100" s="302">
        <f>AJ122+AK122</f>
        <v>12</v>
      </c>
      <c r="AG100" s="285"/>
      <c r="AH100" s="285"/>
      <c r="AI100" s="299"/>
      <c r="AJ100" s="285"/>
      <c r="AK100" s="285"/>
      <c r="AL100" s="299"/>
      <c r="AM100" s="285"/>
      <c r="AN100" s="285"/>
      <c r="AO100" s="299"/>
      <c r="AP100" s="285"/>
      <c r="AQ100" s="285"/>
      <c r="AR100" s="78"/>
      <c r="AS100" s="78"/>
      <c r="AT100" s="78"/>
      <c r="AU100" s="78"/>
      <c r="AV100" s="78"/>
      <c r="AW100" s="78"/>
      <c r="AX100" s="78"/>
      <c r="AY100" s="78"/>
      <c r="AZ100" s="78"/>
      <c r="BA100" s="78"/>
      <c r="BB100" s="78"/>
      <c r="BC100" s="78"/>
      <c r="BD100" s="78"/>
      <c r="BE100" s="78"/>
      <c r="BF100" s="78"/>
      <c r="BG100" s="78"/>
      <c r="BH100" s="78"/>
      <c r="BI100" s="78"/>
      <c r="BJ100" s="78"/>
      <c r="BK100" s="78"/>
      <c r="BL100" s="78"/>
    </row>
    <row r="101" spans="1:64" ht="15.75" customHeight="1">
      <c r="A101" s="353" t="s">
        <v>224</v>
      </c>
      <c r="B101" s="232" t="s">
        <v>146</v>
      </c>
      <c r="C101" s="251"/>
      <c r="D101" s="140" t="s">
        <v>260</v>
      </c>
      <c r="E101" s="252"/>
      <c r="F101" s="144"/>
      <c r="G101" s="233">
        <v>4</v>
      </c>
      <c r="H101" s="258">
        <f t="shared" si="237"/>
        <v>120</v>
      </c>
      <c r="I101" s="139">
        <f t="shared" si="244"/>
        <v>54</v>
      </c>
      <c r="J101" s="259">
        <v>18</v>
      </c>
      <c r="K101" s="143"/>
      <c r="L101" s="143">
        <v>36</v>
      </c>
      <c r="M101" s="260">
        <f t="shared" si="245"/>
        <v>66</v>
      </c>
      <c r="N101" s="25"/>
      <c r="O101" s="58"/>
      <c r="P101" s="23"/>
      <c r="Q101" s="21"/>
      <c r="R101" s="58">
        <v>3</v>
      </c>
      <c r="S101" s="23">
        <v>3</v>
      </c>
      <c r="T101" s="21"/>
      <c r="U101" s="58"/>
      <c r="V101" s="23"/>
      <c r="W101" s="21"/>
      <c r="X101" s="82"/>
      <c r="Y101" s="78"/>
      <c r="Z101" s="78"/>
      <c r="AA101" s="78"/>
      <c r="AB101" s="78"/>
      <c r="AC101" s="78"/>
      <c r="AD101" s="78"/>
      <c r="AE101" s="78"/>
      <c r="AF101" s="302" t="str">
        <f ca="1">SUM(AF99:AF108)</f>
        <v>#REF!</v>
      </c>
      <c r="AG101" s="285" t="b">
        <f t="shared" ref="AG101:AH101" si="250">ISBLANK(N101)</f>
        <v>1</v>
      </c>
      <c r="AH101" s="285" t="b">
        <f t="shared" si="250"/>
        <v>1</v>
      </c>
      <c r="AI101" s="299"/>
      <c r="AJ101" s="285" t="b">
        <f t="shared" ref="AJ101:AK101" si="251">ISBLANK(Q101)</f>
        <v>1</v>
      </c>
      <c r="AK101" s="285" t="b">
        <f t="shared" si="251"/>
        <v>0</v>
      </c>
      <c r="AL101" s="299"/>
      <c r="AM101" s="285" t="b">
        <f t="shared" ref="AM101:AN101" si="252">ISBLANK(T101)</f>
        <v>1</v>
      </c>
      <c r="AN101" s="285" t="b">
        <f t="shared" si="252"/>
        <v>1</v>
      </c>
      <c r="AO101" s="299"/>
      <c r="AP101" s="285" t="b">
        <f t="shared" ref="AP101:AQ101" si="253">ISBLANK(W101)</f>
        <v>1</v>
      </c>
      <c r="AQ101" s="285" t="b">
        <f t="shared" si="253"/>
        <v>1</v>
      </c>
      <c r="AR101" s="78"/>
      <c r="AS101" s="78"/>
      <c r="AT101" s="78"/>
      <c r="AU101" s="78"/>
      <c r="AV101" s="78"/>
      <c r="AW101" s="78"/>
      <c r="AX101" s="78"/>
      <c r="AY101" s="78"/>
      <c r="AZ101" s="78"/>
      <c r="BA101" s="78"/>
      <c r="BB101" s="78"/>
      <c r="BC101" s="78"/>
      <c r="BD101" s="78"/>
      <c r="BE101" s="78"/>
      <c r="BF101" s="78"/>
      <c r="BG101" s="78"/>
      <c r="BH101" s="78"/>
      <c r="BI101" s="78"/>
      <c r="BJ101" s="78"/>
      <c r="BK101" s="78"/>
      <c r="BL101" s="78"/>
    </row>
    <row r="102" spans="1:64" ht="15.75" customHeight="1">
      <c r="A102" s="353" t="s">
        <v>227</v>
      </c>
      <c r="B102" s="232" t="s">
        <v>219</v>
      </c>
      <c r="C102" s="251"/>
      <c r="D102" s="140" t="s">
        <v>260</v>
      </c>
      <c r="E102" s="252"/>
      <c r="F102" s="144"/>
      <c r="G102" s="233">
        <v>4</v>
      </c>
      <c r="H102" s="258">
        <f t="shared" si="237"/>
        <v>120</v>
      </c>
      <c r="I102" s="139">
        <f t="shared" si="244"/>
        <v>54</v>
      </c>
      <c r="J102" s="259">
        <v>18</v>
      </c>
      <c r="K102" s="143"/>
      <c r="L102" s="143">
        <v>36</v>
      </c>
      <c r="M102" s="260">
        <f t="shared" si="245"/>
        <v>66</v>
      </c>
      <c r="N102" s="25"/>
      <c r="O102" s="58"/>
      <c r="P102" s="23"/>
      <c r="Q102" s="21"/>
      <c r="R102" s="58">
        <v>3</v>
      </c>
      <c r="S102" s="23">
        <v>3</v>
      </c>
      <c r="T102" s="21"/>
      <c r="U102" s="58"/>
      <c r="V102" s="23"/>
      <c r="W102" s="21"/>
      <c r="X102" s="82"/>
      <c r="Y102" s="78"/>
      <c r="Z102" s="78"/>
      <c r="AA102" s="78"/>
      <c r="AB102" s="78"/>
      <c r="AC102" s="78"/>
      <c r="AD102" s="78"/>
      <c r="AE102" s="78"/>
      <c r="AF102" s="78"/>
      <c r="AG102" s="285"/>
      <c r="AH102" s="285"/>
      <c r="AI102" s="299"/>
      <c r="AJ102" s="285"/>
      <c r="AK102" s="285"/>
      <c r="AL102" s="299"/>
      <c r="AM102" s="285"/>
      <c r="AN102" s="285"/>
      <c r="AO102" s="299"/>
      <c r="AP102" s="285"/>
      <c r="AQ102" s="285"/>
      <c r="AR102" s="78"/>
      <c r="AS102" s="78"/>
      <c r="AT102" s="78"/>
      <c r="AU102" s="78"/>
      <c r="AV102" s="78"/>
      <c r="AW102" s="78"/>
      <c r="AX102" s="78"/>
      <c r="AY102" s="78"/>
      <c r="AZ102" s="78"/>
      <c r="BA102" s="78"/>
      <c r="BB102" s="78"/>
      <c r="BC102" s="78"/>
      <c r="BD102" s="78"/>
      <c r="BE102" s="78"/>
      <c r="BF102" s="78"/>
      <c r="BG102" s="78"/>
      <c r="BH102" s="78"/>
      <c r="BI102" s="78"/>
      <c r="BJ102" s="78"/>
      <c r="BK102" s="78"/>
      <c r="BL102" s="78"/>
    </row>
    <row r="103" spans="1:64" ht="15.75" customHeight="1">
      <c r="A103" s="353"/>
      <c r="B103" s="223" t="s">
        <v>293</v>
      </c>
      <c r="C103" s="251"/>
      <c r="D103" s="140"/>
      <c r="E103" s="252"/>
      <c r="F103" s="144"/>
      <c r="G103" s="233">
        <v>8</v>
      </c>
      <c r="H103" s="258">
        <f t="shared" si="237"/>
        <v>240</v>
      </c>
      <c r="I103" s="139"/>
      <c r="J103" s="259"/>
      <c r="K103" s="143"/>
      <c r="L103" s="143"/>
      <c r="M103" s="260"/>
      <c r="N103" s="25"/>
      <c r="O103" s="58"/>
      <c r="P103" s="23"/>
      <c r="Q103" s="21"/>
      <c r="R103" s="58"/>
      <c r="S103" s="23"/>
      <c r="T103" s="21"/>
      <c r="U103" s="58"/>
      <c r="V103" s="23"/>
      <c r="W103" s="21"/>
      <c r="X103" s="82"/>
      <c r="Y103" s="78"/>
      <c r="Z103" s="78"/>
      <c r="AA103" s="78"/>
      <c r="AB103" s="78"/>
      <c r="AC103" s="78"/>
      <c r="AD103" s="78"/>
      <c r="AE103" s="78"/>
      <c r="AF103" s="78"/>
      <c r="AG103" s="285"/>
      <c r="AH103" s="285"/>
      <c r="AI103" s="299"/>
      <c r="AJ103" s="285"/>
      <c r="AK103" s="285"/>
      <c r="AL103" s="299"/>
      <c r="AM103" s="285"/>
      <c r="AN103" s="285"/>
      <c r="AO103" s="299"/>
      <c r="AP103" s="285"/>
      <c r="AQ103" s="285"/>
      <c r="AR103" s="78"/>
      <c r="AS103" s="78"/>
      <c r="AT103" s="78"/>
      <c r="AU103" s="78"/>
      <c r="AV103" s="78"/>
      <c r="AW103" s="78"/>
      <c r="AX103" s="78"/>
      <c r="AY103" s="78"/>
      <c r="AZ103" s="78"/>
      <c r="BA103" s="78"/>
      <c r="BB103" s="78"/>
      <c r="BC103" s="78"/>
      <c r="BD103" s="78"/>
      <c r="BE103" s="78"/>
      <c r="BF103" s="78"/>
      <c r="BG103" s="78"/>
      <c r="BH103" s="78"/>
      <c r="BI103" s="78"/>
      <c r="BJ103" s="78"/>
      <c r="BK103" s="78"/>
      <c r="BL103" s="78"/>
    </row>
    <row r="104" spans="1:64" ht="15.75" customHeight="1">
      <c r="A104" s="353" t="s">
        <v>230</v>
      </c>
      <c r="B104" s="232" t="s">
        <v>238</v>
      </c>
      <c r="C104" s="251"/>
      <c r="D104" s="140" t="s">
        <v>269</v>
      </c>
      <c r="E104" s="252"/>
      <c r="F104" s="144"/>
      <c r="G104" s="233">
        <v>4</v>
      </c>
      <c r="H104" s="258">
        <f t="shared" si="237"/>
        <v>120</v>
      </c>
      <c r="I104" s="139">
        <f t="shared" ref="I104:I105" si="254">J104+L104+K104</f>
        <v>45</v>
      </c>
      <c r="J104" s="259">
        <v>15</v>
      </c>
      <c r="K104" s="143"/>
      <c r="L104" s="143">
        <v>30</v>
      </c>
      <c r="M104" s="260">
        <f t="shared" ref="M104:M105" si="255">H104-I104</f>
        <v>75</v>
      </c>
      <c r="N104" s="25"/>
      <c r="O104" s="58"/>
      <c r="P104" s="23"/>
      <c r="Q104" s="21"/>
      <c r="R104" s="58"/>
      <c r="S104" s="23"/>
      <c r="T104" s="21">
        <v>3</v>
      </c>
      <c r="U104" s="58"/>
      <c r="V104" s="23"/>
      <c r="W104" s="21"/>
      <c r="X104" s="82"/>
      <c r="Y104" s="358"/>
      <c r="Z104" s="358"/>
      <c r="AA104" s="358"/>
      <c r="AB104" s="358"/>
      <c r="AC104" s="358"/>
      <c r="AD104" s="358" t="s">
        <v>259</v>
      </c>
      <c r="AE104" s="358"/>
      <c r="AF104" s="358"/>
      <c r="AG104" s="285" t="b">
        <f t="shared" ref="AG104:AH104" si="256">ISBLANK(N104)</f>
        <v>1</v>
      </c>
      <c r="AH104" s="285" t="b">
        <f t="shared" si="256"/>
        <v>1</v>
      </c>
      <c r="AI104" s="359"/>
      <c r="AJ104" s="285" t="b">
        <f t="shared" ref="AJ104:AK104" si="257">ISBLANK(Q104)</f>
        <v>1</v>
      </c>
      <c r="AK104" s="285" t="b">
        <f t="shared" si="257"/>
        <v>1</v>
      </c>
      <c r="AL104" s="359"/>
      <c r="AM104" s="285" t="b">
        <f t="shared" ref="AM104:AN104" si="258">ISBLANK(T104)</f>
        <v>0</v>
      </c>
      <c r="AN104" s="285" t="b">
        <f t="shared" si="258"/>
        <v>1</v>
      </c>
      <c r="AO104" s="359"/>
      <c r="AP104" s="285" t="b">
        <f t="shared" ref="AP104:AQ104" si="259">ISBLANK(W104)</f>
        <v>1</v>
      </c>
      <c r="AQ104" s="285" t="b">
        <f t="shared" si="259"/>
        <v>1</v>
      </c>
      <c r="AR104" s="358"/>
      <c r="AS104" s="358"/>
      <c r="AT104" s="358"/>
      <c r="AU104" s="358"/>
      <c r="AV104" s="358"/>
      <c r="AW104" s="358"/>
      <c r="AX104" s="358"/>
      <c r="AY104" s="358"/>
      <c r="AZ104" s="358"/>
      <c r="BA104" s="358"/>
      <c r="BB104" s="358"/>
      <c r="BC104" s="358"/>
      <c r="BD104" s="358"/>
      <c r="BE104" s="358"/>
      <c r="BF104" s="358"/>
      <c r="BG104" s="358"/>
      <c r="BH104" s="358"/>
      <c r="BI104" s="358"/>
      <c r="BJ104" s="358"/>
      <c r="BK104" s="358"/>
      <c r="BL104" s="358"/>
    </row>
    <row r="105" spans="1:64" ht="15.75" customHeight="1">
      <c r="A105" s="353" t="s">
        <v>233</v>
      </c>
      <c r="B105" s="232" t="s">
        <v>311</v>
      </c>
      <c r="C105" s="251"/>
      <c r="D105" s="140" t="s">
        <v>269</v>
      </c>
      <c r="E105" s="252"/>
      <c r="F105" s="144"/>
      <c r="G105" s="233">
        <v>4</v>
      </c>
      <c r="H105" s="258">
        <f t="shared" si="237"/>
        <v>120</v>
      </c>
      <c r="I105" s="139">
        <f t="shared" si="254"/>
        <v>45</v>
      </c>
      <c r="J105" s="259">
        <v>15</v>
      </c>
      <c r="K105" s="143"/>
      <c r="L105" s="143">
        <v>30</v>
      </c>
      <c r="M105" s="260">
        <f t="shared" si="255"/>
        <v>75</v>
      </c>
      <c r="N105" s="25"/>
      <c r="O105" s="58"/>
      <c r="P105" s="23"/>
      <c r="Q105" s="21"/>
      <c r="R105" s="58"/>
      <c r="S105" s="23"/>
      <c r="T105" s="21">
        <v>3</v>
      </c>
      <c r="U105" s="58"/>
      <c r="V105" s="23"/>
      <c r="W105" s="21"/>
      <c r="X105" s="82"/>
      <c r="Y105" s="358"/>
      <c r="Z105" s="358"/>
      <c r="AA105" s="358"/>
      <c r="AB105" s="358"/>
      <c r="AC105" s="358"/>
      <c r="AD105" s="358"/>
      <c r="AE105" s="358"/>
      <c r="AF105" s="358"/>
      <c r="AG105" s="285"/>
      <c r="AH105" s="285"/>
      <c r="AI105" s="359"/>
      <c r="AJ105" s="285"/>
      <c r="AK105" s="285"/>
      <c r="AL105" s="359"/>
      <c r="AM105" s="285"/>
      <c r="AN105" s="285"/>
      <c r="AO105" s="359"/>
      <c r="AP105" s="285"/>
      <c r="AQ105" s="285"/>
      <c r="AR105" s="358"/>
      <c r="AS105" s="358"/>
      <c r="AT105" s="358"/>
      <c r="AU105" s="358"/>
      <c r="AV105" s="358"/>
      <c r="AW105" s="358"/>
      <c r="AX105" s="358"/>
      <c r="AY105" s="358"/>
      <c r="AZ105" s="358"/>
      <c r="BA105" s="358"/>
      <c r="BB105" s="358"/>
      <c r="BC105" s="358"/>
      <c r="BD105" s="358"/>
      <c r="BE105" s="358"/>
      <c r="BF105" s="358"/>
      <c r="BG105" s="358"/>
      <c r="BH105" s="358"/>
      <c r="BI105" s="358"/>
      <c r="BJ105" s="358"/>
      <c r="BK105" s="358"/>
      <c r="BL105" s="358"/>
    </row>
    <row r="106" spans="1:64" ht="15.75" customHeight="1">
      <c r="A106" s="353"/>
      <c r="B106" s="223" t="s">
        <v>293</v>
      </c>
      <c r="C106" s="251"/>
      <c r="D106" s="140"/>
      <c r="E106" s="252"/>
      <c r="F106" s="144"/>
      <c r="G106" s="233">
        <v>4</v>
      </c>
      <c r="H106" s="258">
        <f t="shared" si="237"/>
        <v>120</v>
      </c>
      <c r="I106" s="139"/>
      <c r="J106" s="259"/>
      <c r="K106" s="143"/>
      <c r="L106" s="143"/>
      <c r="M106" s="260"/>
      <c r="N106" s="25"/>
      <c r="O106" s="58"/>
      <c r="P106" s="23"/>
      <c r="Q106" s="21"/>
      <c r="R106" s="58"/>
      <c r="S106" s="23"/>
      <c r="T106" s="21"/>
      <c r="U106" s="58"/>
      <c r="V106" s="23"/>
      <c r="W106" s="21"/>
      <c r="X106" s="82"/>
      <c r="Y106" s="358"/>
      <c r="Z106" s="358"/>
      <c r="AA106" s="358"/>
      <c r="AB106" s="358"/>
      <c r="AC106" s="358"/>
      <c r="AD106" s="358"/>
      <c r="AE106" s="358"/>
      <c r="AF106" s="358"/>
      <c r="AG106" s="285"/>
      <c r="AH106" s="285"/>
      <c r="AI106" s="359"/>
      <c r="AJ106" s="285"/>
      <c r="AK106" s="285"/>
      <c r="AL106" s="359"/>
      <c r="AM106" s="285"/>
      <c r="AN106" s="285"/>
      <c r="AO106" s="359"/>
      <c r="AP106" s="285"/>
      <c r="AQ106" s="285"/>
      <c r="AR106" s="358"/>
      <c r="AS106" s="358"/>
      <c r="AT106" s="358"/>
      <c r="AU106" s="358"/>
      <c r="AV106" s="358"/>
      <c r="AW106" s="358"/>
      <c r="AX106" s="358"/>
      <c r="AY106" s="358"/>
      <c r="AZ106" s="358"/>
      <c r="BA106" s="358"/>
      <c r="BB106" s="358"/>
      <c r="BC106" s="358"/>
      <c r="BD106" s="358"/>
      <c r="BE106" s="358"/>
      <c r="BF106" s="358"/>
      <c r="BG106" s="358"/>
      <c r="BH106" s="358"/>
      <c r="BI106" s="358"/>
      <c r="BJ106" s="358"/>
      <c r="BK106" s="358"/>
      <c r="BL106" s="358"/>
    </row>
    <row r="107" spans="1:64" ht="15.75" customHeight="1">
      <c r="A107" s="353" t="s">
        <v>236</v>
      </c>
      <c r="B107" s="232" t="s">
        <v>216</v>
      </c>
      <c r="C107" s="251"/>
      <c r="D107" s="140" t="s">
        <v>312</v>
      </c>
      <c r="E107" s="252"/>
      <c r="F107" s="144"/>
      <c r="G107" s="233">
        <v>4</v>
      </c>
      <c r="H107" s="258">
        <f t="shared" si="237"/>
        <v>120</v>
      </c>
      <c r="I107" s="139">
        <f t="shared" ref="I107:I110" si="260">J107+L107+K107</f>
        <v>54</v>
      </c>
      <c r="J107" s="259">
        <v>18</v>
      </c>
      <c r="K107" s="143"/>
      <c r="L107" s="143">
        <v>36</v>
      </c>
      <c r="M107" s="260">
        <f t="shared" ref="M107:M110" si="261">H107-I107</f>
        <v>66</v>
      </c>
      <c r="N107" s="25"/>
      <c r="O107" s="58"/>
      <c r="P107" s="23"/>
      <c r="Q107" s="21"/>
      <c r="R107" s="58"/>
      <c r="S107" s="23"/>
      <c r="T107" s="21"/>
      <c r="U107" s="58">
        <v>3</v>
      </c>
      <c r="V107" s="23">
        <v>3</v>
      </c>
      <c r="W107" s="21"/>
      <c r="X107" s="82"/>
      <c r="Y107" s="78"/>
      <c r="Z107" s="78"/>
      <c r="AA107" s="78"/>
      <c r="AB107" s="78"/>
      <c r="AC107" s="78"/>
      <c r="AD107" s="78"/>
      <c r="AE107" s="27" t="s">
        <v>73</v>
      </c>
      <c r="AF107" s="302">
        <f>AM122+AN122</f>
        <v>12</v>
      </c>
      <c r="AG107" s="285" t="b">
        <f t="shared" ref="AG107:AH107" si="262">ISBLANK(N107)</f>
        <v>1</v>
      </c>
      <c r="AH107" s="285" t="b">
        <f t="shared" si="262"/>
        <v>1</v>
      </c>
      <c r="AI107" s="299"/>
      <c r="AJ107" s="285" t="b">
        <f t="shared" ref="AJ107:AK107" si="263">ISBLANK(Q107)</f>
        <v>1</v>
      </c>
      <c r="AK107" s="285" t="b">
        <f t="shared" si="263"/>
        <v>1</v>
      </c>
      <c r="AL107" s="299"/>
      <c r="AM107" s="285" t="b">
        <f t="shared" ref="AM107:AN107" si="264">ISBLANK(T107)</f>
        <v>1</v>
      </c>
      <c r="AN107" s="285" t="b">
        <f t="shared" si="264"/>
        <v>0</v>
      </c>
      <c r="AO107" s="299"/>
      <c r="AP107" s="285" t="b">
        <f t="shared" ref="AP107:AQ107" si="265">ISBLANK(W107)</f>
        <v>1</v>
      </c>
      <c r="AQ107" s="285" t="b">
        <f t="shared" si="265"/>
        <v>1</v>
      </c>
      <c r="AR107" s="78"/>
      <c r="AS107" s="78"/>
      <c r="AT107" s="78"/>
      <c r="AU107" s="78"/>
      <c r="AV107" s="78"/>
      <c r="AW107" s="78"/>
      <c r="AX107" s="78"/>
      <c r="AY107" s="78"/>
      <c r="AZ107" s="78"/>
      <c r="BA107" s="78"/>
      <c r="BB107" s="78"/>
      <c r="BC107" s="78"/>
      <c r="BD107" s="78"/>
      <c r="BE107" s="78"/>
      <c r="BF107" s="78"/>
      <c r="BG107" s="78"/>
      <c r="BH107" s="78"/>
      <c r="BI107" s="78"/>
      <c r="BJ107" s="78"/>
      <c r="BK107" s="78"/>
      <c r="BL107" s="78"/>
    </row>
    <row r="108" spans="1:64" ht="15.75" customHeight="1">
      <c r="A108" s="353" t="s">
        <v>313</v>
      </c>
      <c r="B108" s="232" t="s">
        <v>217</v>
      </c>
      <c r="C108" s="251"/>
      <c r="D108" s="140" t="s">
        <v>312</v>
      </c>
      <c r="E108" s="252"/>
      <c r="F108" s="144"/>
      <c r="G108" s="233">
        <v>4</v>
      </c>
      <c r="H108" s="258">
        <f t="shared" si="237"/>
        <v>120</v>
      </c>
      <c r="I108" s="139">
        <f t="shared" si="260"/>
        <v>54</v>
      </c>
      <c r="J108" s="259">
        <v>18</v>
      </c>
      <c r="K108" s="143"/>
      <c r="L108" s="143">
        <v>36</v>
      </c>
      <c r="M108" s="260">
        <f t="shared" si="261"/>
        <v>66</v>
      </c>
      <c r="N108" s="25"/>
      <c r="O108" s="58"/>
      <c r="P108" s="23"/>
      <c r="Q108" s="21"/>
      <c r="R108" s="58"/>
      <c r="S108" s="23"/>
      <c r="T108" s="21"/>
      <c r="U108" s="58">
        <v>3</v>
      </c>
      <c r="V108" s="23">
        <v>3</v>
      </c>
      <c r="W108" s="21"/>
      <c r="X108" s="82"/>
      <c r="Y108" s="78"/>
      <c r="Z108" s="78"/>
      <c r="AA108" s="78"/>
      <c r="AB108" s="78"/>
      <c r="AC108" s="78"/>
      <c r="AD108" s="78"/>
      <c r="AE108" s="27" t="s">
        <v>74</v>
      </c>
      <c r="AF108" s="302">
        <f>AP122+AQ122</f>
        <v>16</v>
      </c>
      <c r="AG108" s="285"/>
      <c r="AH108" s="285"/>
      <c r="AI108" s="299"/>
      <c r="AJ108" s="285"/>
      <c r="AK108" s="285"/>
      <c r="AL108" s="299"/>
      <c r="AM108" s="285"/>
      <c r="AN108" s="285"/>
      <c r="AO108" s="299"/>
      <c r="AP108" s="285"/>
      <c r="AQ108" s="285"/>
      <c r="AR108" s="78"/>
      <c r="AS108" s="78"/>
      <c r="AT108" s="78"/>
      <c r="AU108" s="78"/>
      <c r="AV108" s="78"/>
      <c r="AW108" s="78"/>
      <c r="AX108" s="78"/>
      <c r="AY108" s="78"/>
      <c r="AZ108" s="78"/>
      <c r="BA108" s="78"/>
      <c r="BB108" s="78"/>
      <c r="BC108" s="78"/>
      <c r="BD108" s="78"/>
      <c r="BE108" s="78"/>
      <c r="BF108" s="78"/>
      <c r="BG108" s="78"/>
      <c r="BH108" s="78"/>
      <c r="BI108" s="78"/>
      <c r="BJ108" s="78"/>
      <c r="BK108" s="78"/>
      <c r="BL108" s="78"/>
    </row>
    <row r="109" spans="1:64" ht="15.75" customHeight="1">
      <c r="A109" s="353" t="s">
        <v>314</v>
      </c>
      <c r="B109" s="232" t="s">
        <v>167</v>
      </c>
      <c r="C109" s="251"/>
      <c r="D109" s="140" t="s">
        <v>312</v>
      </c>
      <c r="E109" s="252"/>
      <c r="F109" s="144"/>
      <c r="G109" s="233">
        <v>4</v>
      </c>
      <c r="H109" s="258">
        <f t="shared" si="237"/>
        <v>120</v>
      </c>
      <c r="I109" s="139">
        <f t="shared" si="260"/>
        <v>54</v>
      </c>
      <c r="J109" s="259">
        <v>18</v>
      </c>
      <c r="K109" s="143"/>
      <c r="L109" s="143">
        <v>36</v>
      </c>
      <c r="M109" s="260">
        <f t="shared" si="261"/>
        <v>66</v>
      </c>
      <c r="N109" s="25"/>
      <c r="O109" s="58"/>
      <c r="P109" s="24"/>
      <c r="Q109" s="21"/>
      <c r="R109" s="58"/>
      <c r="S109" s="23"/>
      <c r="T109" s="25"/>
      <c r="U109" s="58">
        <v>3</v>
      </c>
      <c r="V109" s="23">
        <v>3</v>
      </c>
      <c r="W109" s="21"/>
      <c r="X109" s="82"/>
      <c r="Y109" s="78"/>
      <c r="Z109" s="78"/>
      <c r="AA109" s="78"/>
      <c r="AB109" s="78"/>
      <c r="AC109" s="78"/>
      <c r="AD109" s="78" t="s">
        <v>259</v>
      </c>
      <c r="AE109" s="78"/>
      <c r="AF109" s="78"/>
      <c r="AG109" s="285" t="b">
        <f t="shared" ref="AG109:AH109" si="266">ISBLANK(N109)</f>
        <v>1</v>
      </c>
      <c r="AH109" s="285" t="b">
        <f t="shared" si="266"/>
        <v>1</v>
      </c>
      <c r="AI109" s="299"/>
      <c r="AJ109" s="285" t="b">
        <f t="shared" ref="AJ109:AK109" si="267">ISBLANK(Q109)</f>
        <v>1</v>
      </c>
      <c r="AK109" s="285" t="b">
        <f t="shared" si="267"/>
        <v>1</v>
      </c>
      <c r="AL109" s="299"/>
      <c r="AM109" s="285" t="b">
        <f t="shared" ref="AM109:AN109" si="268">ISBLANK(T109)</f>
        <v>1</v>
      </c>
      <c r="AN109" s="285" t="b">
        <f t="shared" si="268"/>
        <v>0</v>
      </c>
      <c r="AO109" s="299"/>
      <c r="AP109" s="285" t="b">
        <f t="shared" ref="AP109:AQ109" si="269">ISBLANK(W109)</f>
        <v>1</v>
      </c>
      <c r="AQ109" s="285" t="b">
        <f t="shared" si="269"/>
        <v>1</v>
      </c>
      <c r="AR109" s="78"/>
      <c r="AS109" s="78"/>
      <c r="AT109" s="78"/>
      <c r="AU109" s="78"/>
      <c r="AV109" s="78"/>
      <c r="AW109" s="78"/>
      <c r="AX109" s="78"/>
      <c r="AY109" s="78"/>
      <c r="AZ109" s="78"/>
      <c r="BA109" s="78"/>
      <c r="BB109" s="78"/>
      <c r="BC109" s="78"/>
      <c r="BD109" s="78"/>
      <c r="BE109" s="78"/>
      <c r="BF109" s="78"/>
      <c r="BG109" s="78"/>
      <c r="BH109" s="78"/>
      <c r="BI109" s="78"/>
      <c r="BJ109" s="78"/>
      <c r="BK109" s="78"/>
      <c r="BL109" s="78"/>
    </row>
    <row r="110" spans="1:64" ht="40.5" customHeight="1">
      <c r="A110" s="353" t="s">
        <v>315</v>
      </c>
      <c r="B110" s="232" t="s">
        <v>168</v>
      </c>
      <c r="C110" s="251"/>
      <c r="D110" s="140" t="s">
        <v>312</v>
      </c>
      <c r="E110" s="252"/>
      <c r="F110" s="144"/>
      <c r="G110" s="233">
        <v>4</v>
      </c>
      <c r="H110" s="258">
        <f t="shared" si="237"/>
        <v>120</v>
      </c>
      <c r="I110" s="139">
        <f t="shared" si="260"/>
        <v>54</v>
      </c>
      <c r="J110" s="259">
        <v>18</v>
      </c>
      <c r="K110" s="143"/>
      <c r="L110" s="143">
        <v>36</v>
      </c>
      <c r="M110" s="260">
        <f t="shared" si="261"/>
        <v>66</v>
      </c>
      <c r="N110" s="25"/>
      <c r="O110" s="58"/>
      <c r="P110" s="24"/>
      <c r="Q110" s="21"/>
      <c r="R110" s="58"/>
      <c r="S110" s="23"/>
      <c r="T110" s="25"/>
      <c r="U110" s="58">
        <v>3</v>
      </c>
      <c r="V110" s="23">
        <v>3</v>
      </c>
      <c r="W110" s="21"/>
      <c r="X110" s="82"/>
      <c r="Y110" s="78"/>
      <c r="Z110" s="78"/>
      <c r="AA110" s="78"/>
      <c r="AB110" s="78"/>
      <c r="AC110" s="78"/>
      <c r="AD110" s="78"/>
      <c r="AE110" s="78"/>
      <c r="AF110" s="78"/>
      <c r="AG110" s="285"/>
      <c r="AH110" s="285"/>
      <c r="AI110" s="299"/>
      <c r="AJ110" s="285"/>
      <c r="AK110" s="285"/>
      <c r="AL110" s="299"/>
      <c r="AM110" s="285"/>
      <c r="AN110" s="285"/>
      <c r="AO110" s="299"/>
      <c r="AP110" s="285"/>
      <c r="AQ110" s="285"/>
      <c r="AR110" s="78"/>
      <c r="AS110" s="78"/>
      <c r="AT110" s="78"/>
      <c r="AU110" s="78"/>
      <c r="AV110" s="78"/>
      <c r="AW110" s="78"/>
      <c r="AX110" s="78"/>
      <c r="AY110" s="78"/>
      <c r="AZ110" s="78"/>
      <c r="BA110" s="78"/>
      <c r="BB110" s="78"/>
      <c r="BC110" s="78"/>
      <c r="BD110" s="78"/>
      <c r="BE110" s="78"/>
      <c r="BF110" s="78"/>
      <c r="BG110" s="78"/>
      <c r="BH110" s="78"/>
      <c r="BI110" s="78"/>
      <c r="BJ110" s="78"/>
      <c r="BK110" s="78"/>
      <c r="BL110" s="78"/>
    </row>
    <row r="111" spans="1:64" ht="23.25" customHeight="1">
      <c r="A111" s="353"/>
      <c r="B111" s="223" t="s">
        <v>293</v>
      </c>
      <c r="C111" s="251"/>
      <c r="D111" s="140"/>
      <c r="E111" s="252"/>
      <c r="F111" s="144"/>
      <c r="G111" s="233">
        <v>8</v>
      </c>
      <c r="H111" s="258">
        <f t="shared" si="237"/>
        <v>240</v>
      </c>
      <c r="I111" s="139"/>
      <c r="J111" s="259"/>
      <c r="K111" s="143"/>
      <c r="L111" s="143"/>
      <c r="M111" s="260"/>
      <c r="N111" s="25"/>
      <c r="O111" s="58"/>
      <c r="P111" s="24"/>
      <c r="Q111" s="21"/>
      <c r="R111" s="58"/>
      <c r="S111" s="23"/>
      <c r="T111" s="25"/>
      <c r="U111" s="58"/>
      <c r="V111" s="23"/>
      <c r="W111" s="21"/>
      <c r="X111" s="82"/>
      <c r="Y111" s="78"/>
      <c r="Z111" s="78"/>
      <c r="AA111" s="78"/>
      <c r="AB111" s="78"/>
      <c r="AC111" s="78"/>
      <c r="AD111" s="78"/>
      <c r="AE111" s="78"/>
      <c r="AF111" s="78"/>
      <c r="AG111" s="285"/>
      <c r="AH111" s="285"/>
      <c r="AI111" s="299"/>
      <c r="AJ111" s="285"/>
      <c r="AK111" s="285"/>
      <c r="AL111" s="299"/>
      <c r="AM111" s="285"/>
      <c r="AN111" s="285"/>
      <c r="AO111" s="299"/>
      <c r="AP111" s="285"/>
      <c r="AQ111" s="285"/>
      <c r="AR111" s="78"/>
      <c r="AS111" s="78"/>
      <c r="AT111" s="78"/>
      <c r="AU111" s="78"/>
      <c r="AV111" s="78"/>
      <c r="AW111" s="78"/>
      <c r="AX111" s="78"/>
      <c r="AY111" s="78"/>
      <c r="AZ111" s="78"/>
      <c r="BA111" s="78"/>
      <c r="BB111" s="78"/>
      <c r="BC111" s="78"/>
      <c r="BD111" s="78"/>
      <c r="BE111" s="78"/>
      <c r="BF111" s="78"/>
      <c r="BG111" s="78"/>
      <c r="BH111" s="78"/>
      <c r="BI111" s="78"/>
      <c r="BJ111" s="78"/>
      <c r="BK111" s="78"/>
      <c r="BL111" s="78"/>
    </row>
    <row r="112" spans="1:64" ht="15.75" customHeight="1">
      <c r="A112" s="353" t="s">
        <v>316</v>
      </c>
      <c r="B112" s="232" t="s">
        <v>225</v>
      </c>
      <c r="C112" s="251"/>
      <c r="D112" s="140" t="s">
        <v>317</v>
      </c>
      <c r="E112" s="252"/>
      <c r="F112" s="252"/>
      <c r="G112" s="233">
        <v>4</v>
      </c>
      <c r="H112" s="261">
        <f t="shared" si="237"/>
        <v>120</v>
      </c>
      <c r="I112" s="139">
        <f t="shared" ref="I112:I113" si="270">J112+L112+K112</f>
        <v>60</v>
      </c>
      <c r="J112" s="259">
        <v>30</v>
      </c>
      <c r="K112" s="143"/>
      <c r="L112" s="143">
        <v>30</v>
      </c>
      <c r="M112" s="260">
        <f t="shared" ref="M112:M115" si="271">H112-I112</f>
        <v>60</v>
      </c>
      <c r="N112" s="25"/>
      <c r="O112" s="58"/>
      <c r="P112" s="24"/>
      <c r="Q112" s="21"/>
      <c r="R112" s="58"/>
      <c r="S112" s="23"/>
      <c r="T112" s="25"/>
      <c r="U112" s="58"/>
      <c r="V112" s="23"/>
      <c r="W112" s="21">
        <v>4</v>
      </c>
      <c r="X112" s="82"/>
      <c r="Y112" s="78"/>
      <c r="Z112" s="78"/>
      <c r="AA112" s="78"/>
      <c r="AB112" s="78"/>
      <c r="AC112" s="78"/>
      <c r="AD112" s="78" t="s">
        <v>259</v>
      </c>
      <c r="AE112" s="78"/>
      <c r="AF112" s="78"/>
      <c r="AG112" s="285" t="b">
        <f t="shared" ref="AG112:AH112" si="272">ISBLANK(N112)</f>
        <v>1</v>
      </c>
      <c r="AH112" s="285" t="b">
        <f t="shared" si="272"/>
        <v>1</v>
      </c>
      <c r="AI112" s="299"/>
      <c r="AJ112" s="285" t="b">
        <f t="shared" ref="AJ112:AK112" si="273">ISBLANK(Q112)</f>
        <v>1</v>
      </c>
      <c r="AK112" s="285" t="b">
        <f t="shared" si="273"/>
        <v>1</v>
      </c>
      <c r="AL112" s="299"/>
      <c r="AM112" s="285" t="b">
        <f t="shared" ref="AM112:AN112" si="274">ISBLANK(T112)</f>
        <v>1</v>
      </c>
      <c r="AN112" s="285" t="b">
        <f t="shared" si="274"/>
        <v>1</v>
      </c>
      <c r="AO112" s="299"/>
      <c r="AP112" s="285" t="b">
        <f t="shared" ref="AP112:AQ112" si="275">ISBLANK(W112)</f>
        <v>0</v>
      </c>
      <c r="AQ112" s="285" t="b">
        <f t="shared" si="275"/>
        <v>1</v>
      </c>
      <c r="AR112" s="78"/>
      <c r="AS112" s="78"/>
      <c r="AT112" s="78"/>
      <c r="AU112" s="78"/>
      <c r="AV112" s="78"/>
      <c r="AW112" s="78"/>
      <c r="AX112" s="78"/>
      <c r="AY112" s="78"/>
      <c r="AZ112" s="78"/>
      <c r="BA112" s="78"/>
      <c r="BB112" s="78"/>
      <c r="BC112" s="78"/>
      <c r="BD112" s="78"/>
      <c r="BE112" s="78"/>
      <c r="BF112" s="78"/>
      <c r="BG112" s="78"/>
      <c r="BH112" s="78"/>
      <c r="BI112" s="78"/>
      <c r="BJ112" s="78"/>
      <c r="BK112" s="78"/>
      <c r="BL112" s="78"/>
    </row>
    <row r="113" spans="1:64" ht="15.75" customHeight="1">
      <c r="A113" s="353" t="s">
        <v>318</v>
      </c>
      <c r="B113" s="232" t="s">
        <v>226</v>
      </c>
      <c r="C113" s="251"/>
      <c r="D113" s="140" t="s">
        <v>317</v>
      </c>
      <c r="E113" s="252"/>
      <c r="F113" s="252"/>
      <c r="G113" s="233">
        <v>4</v>
      </c>
      <c r="H113" s="261">
        <f t="shared" si="237"/>
        <v>120</v>
      </c>
      <c r="I113" s="139">
        <f t="shared" si="270"/>
        <v>60</v>
      </c>
      <c r="J113" s="259">
        <v>30</v>
      </c>
      <c r="K113" s="143"/>
      <c r="L113" s="143">
        <v>30</v>
      </c>
      <c r="M113" s="260">
        <f t="shared" si="271"/>
        <v>60</v>
      </c>
      <c r="N113" s="25"/>
      <c r="O113" s="58"/>
      <c r="P113" s="24"/>
      <c r="Q113" s="21"/>
      <c r="R113" s="58"/>
      <c r="S113" s="23"/>
      <c r="T113" s="25"/>
      <c r="U113" s="58"/>
      <c r="V113" s="23"/>
      <c r="W113" s="21">
        <v>4</v>
      </c>
      <c r="X113" s="82"/>
      <c r="Y113" s="78"/>
      <c r="Z113" s="78"/>
      <c r="AA113" s="78"/>
      <c r="AB113" s="78"/>
      <c r="AC113" s="78"/>
      <c r="AD113" s="78"/>
      <c r="AE113" s="78"/>
      <c r="AF113" s="78"/>
      <c r="AG113" s="285"/>
      <c r="AH113" s="285"/>
      <c r="AI113" s="299"/>
      <c r="AJ113" s="285"/>
      <c r="AK113" s="285"/>
      <c r="AL113" s="299"/>
      <c r="AM113" s="285"/>
      <c r="AN113" s="285"/>
      <c r="AO113" s="299"/>
      <c r="AP113" s="285"/>
      <c r="AQ113" s="285"/>
      <c r="AR113" s="78"/>
      <c r="AS113" s="78"/>
      <c r="AT113" s="78"/>
      <c r="AU113" s="78"/>
      <c r="AV113" s="78"/>
      <c r="AW113" s="78"/>
      <c r="AX113" s="78"/>
      <c r="AY113" s="78"/>
      <c r="AZ113" s="78"/>
      <c r="BA113" s="78"/>
      <c r="BB113" s="78"/>
      <c r="BC113" s="78"/>
      <c r="BD113" s="78"/>
      <c r="BE113" s="78"/>
      <c r="BF113" s="78"/>
      <c r="BG113" s="78"/>
      <c r="BH113" s="78"/>
      <c r="BI113" s="78"/>
      <c r="BJ113" s="78"/>
      <c r="BK113" s="78"/>
      <c r="BL113" s="78"/>
    </row>
    <row r="114" spans="1:64" ht="15.75" customHeight="1">
      <c r="A114" s="353" t="s">
        <v>319</v>
      </c>
      <c r="B114" s="232" t="s">
        <v>320</v>
      </c>
      <c r="C114" s="251"/>
      <c r="D114" s="140" t="s">
        <v>317</v>
      </c>
      <c r="E114" s="252"/>
      <c r="F114" s="144"/>
      <c r="G114" s="233">
        <v>4</v>
      </c>
      <c r="H114" s="261">
        <f t="shared" si="237"/>
        <v>120</v>
      </c>
      <c r="I114" s="139">
        <f t="shared" ref="I114:I115" si="276">J114+L114</f>
        <v>60</v>
      </c>
      <c r="J114" s="259">
        <v>30</v>
      </c>
      <c r="K114" s="143"/>
      <c r="L114" s="143">
        <v>30</v>
      </c>
      <c r="M114" s="260">
        <f t="shared" si="271"/>
        <v>60</v>
      </c>
      <c r="N114" s="25"/>
      <c r="O114" s="58"/>
      <c r="P114" s="24"/>
      <c r="Q114" s="21"/>
      <c r="R114" s="58"/>
      <c r="S114" s="23"/>
      <c r="T114" s="25"/>
      <c r="U114" s="58"/>
      <c r="V114" s="23"/>
      <c r="W114" s="21">
        <v>4</v>
      </c>
      <c r="X114" s="23"/>
      <c r="Y114" s="78"/>
      <c r="Z114" s="78"/>
      <c r="AA114" s="78"/>
      <c r="AB114" s="78"/>
      <c r="AC114" s="78"/>
      <c r="AD114" s="78" t="s">
        <v>259</v>
      </c>
      <c r="AE114" s="78"/>
      <c r="AF114" s="78"/>
      <c r="AG114" s="285" t="b">
        <f t="shared" ref="AG114:AH114" si="277">ISBLANK(N114)</f>
        <v>1</v>
      </c>
      <c r="AH114" s="285" t="b">
        <f t="shared" si="277"/>
        <v>1</v>
      </c>
      <c r="AI114" s="299"/>
      <c r="AJ114" s="285" t="b">
        <f t="shared" ref="AJ114:AK114" si="278">ISBLANK(Q114)</f>
        <v>1</v>
      </c>
      <c r="AK114" s="285" t="b">
        <f t="shared" si="278"/>
        <v>1</v>
      </c>
      <c r="AL114" s="299"/>
      <c r="AM114" s="285" t="b">
        <f t="shared" ref="AM114:AN114" si="279">ISBLANK(T114)</f>
        <v>1</v>
      </c>
      <c r="AN114" s="285" t="b">
        <f t="shared" si="279"/>
        <v>1</v>
      </c>
      <c r="AO114" s="299"/>
      <c r="AP114" s="285" t="b">
        <f t="shared" ref="AP114:AQ114" si="280">ISBLANK(W114)</f>
        <v>0</v>
      </c>
      <c r="AQ114" s="285" t="b">
        <f t="shared" si="280"/>
        <v>1</v>
      </c>
      <c r="AR114" s="78"/>
      <c r="AS114" s="78"/>
      <c r="AT114" s="78"/>
      <c r="AU114" s="78"/>
      <c r="AV114" s="78"/>
      <c r="AW114" s="78"/>
      <c r="AX114" s="78"/>
      <c r="AY114" s="78"/>
      <c r="AZ114" s="78"/>
      <c r="BA114" s="78"/>
      <c r="BB114" s="78"/>
      <c r="BC114" s="78"/>
      <c r="BD114" s="78"/>
      <c r="BE114" s="78"/>
      <c r="BF114" s="78"/>
      <c r="BG114" s="78"/>
      <c r="BH114" s="78"/>
      <c r="BI114" s="78"/>
      <c r="BJ114" s="78"/>
      <c r="BK114" s="78"/>
      <c r="BL114" s="78"/>
    </row>
    <row r="115" spans="1:64" ht="15.75" customHeight="1">
      <c r="A115" s="353" t="s">
        <v>321</v>
      </c>
      <c r="B115" s="223" t="s">
        <v>322</v>
      </c>
      <c r="C115" s="251"/>
      <c r="D115" s="140" t="s">
        <v>317</v>
      </c>
      <c r="E115" s="252"/>
      <c r="F115" s="144"/>
      <c r="G115" s="233">
        <v>4</v>
      </c>
      <c r="H115" s="261">
        <f t="shared" si="237"/>
        <v>120</v>
      </c>
      <c r="I115" s="139">
        <f t="shared" si="276"/>
        <v>60</v>
      </c>
      <c r="J115" s="259">
        <v>30</v>
      </c>
      <c r="K115" s="143"/>
      <c r="L115" s="143">
        <v>30</v>
      </c>
      <c r="M115" s="260">
        <f t="shared" si="271"/>
        <v>60</v>
      </c>
      <c r="N115" s="25"/>
      <c r="O115" s="58"/>
      <c r="P115" s="24"/>
      <c r="Q115" s="21"/>
      <c r="R115" s="58"/>
      <c r="S115" s="23"/>
      <c r="T115" s="25"/>
      <c r="U115" s="58"/>
      <c r="V115" s="23"/>
      <c r="W115" s="21">
        <v>4</v>
      </c>
      <c r="X115" s="23"/>
      <c r="Y115" s="78"/>
      <c r="Z115" s="78"/>
      <c r="AA115" s="78"/>
      <c r="AB115" s="78"/>
      <c r="AC115" s="78"/>
      <c r="AD115" s="78"/>
      <c r="AE115" s="78"/>
      <c r="AF115" s="78"/>
      <c r="AG115" s="285"/>
      <c r="AH115" s="285"/>
      <c r="AI115" s="299"/>
      <c r="AJ115" s="285"/>
      <c r="AK115" s="285"/>
      <c r="AL115" s="299"/>
      <c r="AM115" s="285"/>
      <c r="AN115" s="285"/>
      <c r="AO115" s="299"/>
      <c r="AP115" s="285"/>
      <c r="AQ115" s="285"/>
      <c r="AR115" s="78"/>
      <c r="AS115" s="78"/>
      <c r="AT115" s="78"/>
      <c r="AU115" s="78"/>
      <c r="AV115" s="78"/>
      <c r="AW115" s="78"/>
      <c r="AX115" s="78"/>
      <c r="AY115" s="78"/>
      <c r="AZ115" s="78"/>
      <c r="BA115" s="78"/>
      <c r="BB115" s="78"/>
      <c r="BC115" s="78"/>
      <c r="BD115" s="78"/>
      <c r="BE115" s="78"/>
      <c r="BF115" s="78"/>
      <c r="BG115" s="78"/>
      <c r="BH115" s="78"/>
      <c r="BI115" s="78"/>
      <c r="BJ115" s="78"/>
      <c r="BK115" s="78"/>
      <c r="BL115" s="78"/>
    </row>
    <row r="116" spans="1:64" ht="15.75" customHeight="1">
      <c r="A116" s="353"/>
      <c r="B116" s="223" t="s">
        <v>293</v>
      </c>
      <c r="C116" s="251"/>
      <c r="D116" s="140"/>
      <c r="E116" s="252"/>
      <c r="F116" s="144"/>
      <c r="G116" s="233">
        <v>8</v>
      </c>
      <c r="H116" s="261">
        <f t="shared" si="237"/>
        <v>240</v>
      </c>
      <c r="I116" s="139"/>
      <c r="J116" s="259"/>
      <c r="K116" s="143"/>
      <c r="L116" s="143"/>
      <c r="M116" s="260"/>
      <c r="N116" s="25"/>
      <c r="O116" s="58"/>
      <c r="P116" s="24"/>
      <c r="Q116" s="21"/>
      <c r="R116" s="58"/>
      <c r="S116" s="23"/>
      <c r="T116" s="25"/>
      <c r="U116" s="58"/>
      <c r="V116" s="23"/>
      <c r="W116" s="21"/>
      <c r="X116" s="23"/>
      <c r="Y116" s="78"/>
      <c r="Z116" s="78"/>
      <c r="AA116" s="78"/>
      <c r="AB116" s="78"/>
      <c r="AC116" s="78"/>
      <c r="AD116" s="78"/>
      <c r="AE116" s="78"/>
      <c r="AF116" s="78"/>
      <c r="AG116" s="285"/>
      <c r="AH116" s="285"/>
      <c r="AI116" s="299"/>
      <c r="AJ116" s="285"/>
      <c r="AK116" s="285"/>
      <c r="AL116" s="299"/>
      <c r="AM116" s="285"/>
      <c r="AN116" s="285"/>
      <c r="AO116" s="299"/>
      <c r="AP116" s="285"/>
      <c r="AQ116" s="285"/>
      <c r="AR116" s="78"/>
      <c r="AS116" s="78"/>
      <c r="AT116" s="78"/>
      <c r="AU116" s="78"/>
      <c r="AV116" s="78"/>
      <c r="AW116" s="78"/>
      <c r="AX116" s="78"/>
      <c r="AY116" s="78"/>
      <c r="AZ116" s="78"/>
      <c r="BA116" s="78"/>
      <c r="BB116" s="78"/>
      <c r="BC116" s="78"/>
      <c r="BD116" s="78"/>
      <c r="BE116" s="78"/>
      <c r="BF116" s="78"/>
      <c r="BG116" s="78"/>
      <c r="BH116" s="78"/>
      <c r="BI116" s="78"/>
      <c r="BJ116" s="78"/>
      <c r="BK116" s="78"/>
      <c r="BL116" s="78"/>
    </row>
    <row r="117" spans="1:64" ht="15.75" customHeight="1">
      <c r="A117" s="353" t="s">
        <v>323</v>
      </c>
      <c r="B117" s="232" t="s">
        <v>324</v>
      </c>
      <c r="C117" s="251"/>
      <c r="D117" s="143">
        <v>8</v>
      </c>
      <c r="E117" s="144"/>
      <c r="F117" s="252"/>
      <c r="G117" s="233">
        <v>4</v>
      </c>
      <c r="H117" s="258">
        <f t="shared" si="237"/>
        <v>120</v>
      </c>
      <c r="I117" s="139">
        <f t="shared" ref="I117:I118" si="281">J117+L117+K117</f>
        <v>52</v>
      </c>
      <c r="J117" s="259">
        <v>26</v>
      </c>
      <c r="K117" s="143"/>
      <c r="L117" s="143">
        <v>26</v>
      </c>
      <c r="M117" s="260">
        <f t="shared" ref="M117:M120" si="282">H117-I117</f>
        <v>68</v>
      </c>
      <c r="N117" s="25"/>
      <c r="O117" s="58"/>
      <c r="P117" s="24"/>
      <c r="Q117" s="21"/>
      <c r="R117" s="58"/>
      <c r="S117" s="23"/>
      <c r="T117" s="25"/>
      <c r="U117" s="58"/>
      <c r="V117" s="23"/>
      <c r="W117" s="21"/>
      <c r="X117" s="23">
        <v>4</v>
      </c>
      <c r="Y117" s="78"/>
      <c r="Z117" s="78"/>
      <c r="AA117" s="78"/>
      <c r="AB117" s="78"/>
      <c r="AC117" s="78"/>
      <c r="AD117" s="78"/>
      <c r="AE117" s="78"/>
      <c r="AF117" s="78"/>
      <c r="AG117" s="285" t="b">
        <f t="shared" ref="AG117:AH117" si="283">ISBLANK(N117)</f>
        <v>1</v>
      </c>
      <c r="AH117" s="285" t="b">
        <f t="shared" si="283"/>
        <v>1</v>
      </c>
      <c r="AI117" s="299"/>
      <c r="AJ117" s="285" t="b">
        <f t="shared" ref="AJ117:AK117" si="284">ISBLANK(Q117)</f>
        <v>1</v>
      </c>
      <c r="AK117" s="285" t="b">
        <f t="shared" si="284"/>
        <v>1</v>
      </c>
      <c r="AL117" s="299"/>
      <c r="AM117" s="285" t="b">
        <f t="shared" ref="AM117:AN117" si="285">ISBLANK(T117)</f>
        <v>1</v>
      </c>
      <c r="AN117" s="285" t="b">
        <f t="shared" si="285"/>
        <v>1</v>
      </c>
      <c r="AO117" s="299"/>
      <c r="AP117" s="285" t="b">
        <f t="shared" ref="AP117:AQ117" si="286">ISBLANK(W117)</f>
        <v>1</v>
      </c>
      <c r="AQ117" s="285" t="b">
        <f t="shared" si="286"/>
        <v>0</v>
      </c>
      <c r="AR117" s="78"/>
      <c r="AS117" s="78"/>
      <c r="AT117" s="78"/>
      <c r="AU117" s="78"/>
      <c r="AV117" s="78"/>
      <c r="AW117" s="78"/>
      <c r="AX117" s="78"/>
      <c r="AY117" s="78"/>
      <c r="AZ117" s="78"/>
      <c r="BA117" s="78"/>
      <c r="BB117" s="78"/>
      <c r="BC117" s="78"/>
      <c r="BD117" s="78"/>
      <c r="BE117" s="78"/>
      <c r="BF117" s="78"/>
      <c r="BG117" s="78"/>
      <c r="BH117" s="78"/>
      <c r="BI117" s="78"/>
      <c r="BJ117" s="78"/>
      <c r="BK117" s="78"/>
      <c r="BL117" s="78"/>
    </row>
    <row r="118" spans="1:64" ht="15.75" customHeight="1">
      <c r="A118" s="353" t="s">
        <v>325</v>
      </c>
      <c r="B118" s="232" t="s">
        <v>234</v>
      </c>
      <c r="C118" s="251"/>
      <c r="D118" s="143">
        <v>8</v>
      </c>
      <c r="E118" s="144"/>
      <c r="F118" s="252"/>
      <c r="G118" s="233">
        <v>4</v>
      </c>
      <c r="H118" s="258">
        <f t="shared" si="237"/>
        <v>120</v>
      </c>
      <c r="I118" s="139">
        <f t="shared" si="281"/>
        <v>52</v>
      </c>
      <c r="J118" s="259">
        <v>26</v>
      </c>
      <c r="K118" s="143"/>
      <c r="L118" s="143">
        <v>26</v>
      </c>
      <c r="M118" s="260">
        <f t="shared" si="282"/>
        <v>68</v>
      </c>
      <c r="N118" s="25"/>
      <c r="O118" s="58"/>
      <c r="P118" s="24"/>
      <c r="Q118" s="21"/>
      <c r="R118" s="58"/>
      <c r="S118" s="23"/>
      <c r="T118" s="25"/>
      <c r="U118" s="58"/>
      <c r="V118" s="23"/>
      <c r="W118" s="21"/>
      <c r="X118" s="23">
        <v>4</v>
      </c>
      <c r="Y118" s="78"/>
      <c r="Z118" s="78"/>
      <c r="AA118" s="78"/>
      <c r="AB118" s="78"/>
      <c r="AC118" s="78"/>
      <c r="AD118" s="78"/>
      <c r="AE118" s="78"/>
      <c r="AF118" s="78"/>
      <c r="AG118" s="285"/>
      <c r="AH118" s="285"/>
      <c r="AI118" s="299"/>
      <c r="AJ118" s="285"/>
      <c r="AK118" s="285"/>
      <c r="AL118" s="299"/>
      <c r="AM118" s="285"/>
      <c r="AN118" s="285"/>
      <c r="AO118" s="299"/>
      <c r="AP118" s="285"/>
      <c r="AQ118" s="285"/>
      <c r="AR118" s="78"/>
      <c r="AS118" s="78"/>
      <c r="AT118" s="78"/>
      <c r="AU118" s="78"/>
      <c r="AV118" s="78"/>
      <c r="AW118" s="78"/>
      <c r="AX118" s="78"/>
      <c r="AY118" s="78"/>
      <c r="AZ118" s="78"/>
      <c r="BA118" s="78"/>
      <c r="BB118" s="78"/>
      <c r="BC118" s="78"/>
      <c r="BD118" s="78"/>
      <c r="BE118" s="78"/>
      <c r="BF118" s="78"/>
      <c r="BG118" s="78"/>
      <c r="BH118" s="78"/>
      <c r="BI118" s="78"/>
      <c r="BJ118" s="78"/>
      <c r="BK118" s="78"/>
      <c r="BL118" s="78"/>
    </row>
    <row r="119" spans="1:64" ht="15.75" customHeight="1">
      <c r="A119" s="353" t="s">
        <v>326</v>
      </c>
      <c r="B119" s="361" t="s">
        <v>327</v>
      </c>
      <c r="C119" s="362"/>
      <c r="D119" s="14">
        <v>8</v>
      </c>
      <c r="E119" s="16"/>
      <c r="F119" s="363"/>
      <c r="G119" s="336">
        <v>4</v>
      </c>
      <c r="H119" s="364">
        <f t="shared" si="237"/>
        <v>120</v>
      </c>
      <c r="I119" s="365">
        <f t="shared" ref="I119:I120" si="287">J119+L119</f>
        <v>52</v>
      </c>
      <c r="J119" s="366">
        <v>26</v>
      </c>
      <c r="K119" s="14"/>
      <c r="L119" s="14">
        <v>26</v>
      </c>
      <c r="M119" s="367">
        <f t="shared" si="282"/>
        <v>68</v>
      </c>
      <c r="N119" s="101"/>
      <c r="O119" s="102"/>
      <c r="P119" s="368"/>
      <c r="Q119" s="104"/>
      <c r="R119" s="102"/>
      <c r="S119" s="103"/>
      <c r="T119" s="101"/>
      <c r="U119" s="102"/>
      <c r="V119" s="103"/>
      <c r="W119" s="104"/>
      <c r="X119" s="103">
        <v>4</v>
      </c>
      <c r="Y119" s="78"/>
      <c r="Z119" s="78"/>
      <c r="AA119" s="78"/>
      <c r="AB119" s="78"/>
      <c r="AC119" s="78"/>
      <c r="AD119" s="78"/>
      <c r="AE119" s="78"/>
      <c r="AF119" s="78"/>
      <c r="AG119" s="286" t="b">
        <f t="shared" ref="AG119:AH119" si="288">ISBLANK(N119)</f>
        <v>1</v>
      </c>
      <c r="AH119" s="286" t="b">
        <f t="shared" si="288"/>
        <v>1</v>
      </c>
      <c r="AI119" s="300"/>
      <c r="AJ119" s="286" t="b">
        <f t="shared" ref="AJ119:AK119" si="289">ISBLANK(Q119)</f>
        <v>1</v>
      </c>
      <c r="AK119" s="286" t="b">
        <f t="shared" si="289"/>
        <v>1</v>
      </c>
      <c r="AL119" s="300"/>
      <c r="AM119" s="286" t="b">
        <f t="shared" ref="AM119:AN119" si="290">ISBLANK(T119)</f>
        <v>1</v>
      </c>
      <c r="AN119" s="286" t="b">
        <f t="shared" si="290"/>
        <v>1</v>
      </c>
      <c r="AO119" s="300"/>
      <c r="AP119" s="286" t="b">
        <f t="shared" ref="AP119:AQ119" si="291">ISBLANK(W119)</f>
        <v>1</v>
      </c>
      <c r="AQ119" s="286" t="b">
        <f t="shared" si="291"/>
        <v>0</v>
      </c>
      <c r="AR119" s="78"/>
      <c r="AS119" s="78"/>
      <c r="AT119" s="78"/>
      <c r="AU119" s="78"/>
      <c r="AV119" s="78"/>
      <c r="AW119" s="78"/>
      <c r="AX119" s="78"/>
      <c r="AY119" s="78"/>
      <c r="AZ119" s="78"/>
      <c r="BA119" s="78"/>
      <c r="BB119" s="78"/>
      <c r="BC119" s="78"/>
      <c r="BD119" s="78"/>
      <c r="BE119" s="78"/>
      <c r="BF119" s="78"/>
      <c r="BG119" s="78"/>
      <c r="BH119" s="78"/>
      <c r="BI119" s="78"/>
      <c r="BJ119" s="78"/>
      <c r="BK119" s="78"/>
      <c r="BL119" s="78"/>
    </row>
    <row r="120" spans="1:64" ht="15.75" customHeight="1">
      <c r="A120" s="353" t="s">
        <v>328</v>
      </c>
      <c r="B120" s="369" t="s">
        <v>329</v>
      </c>
      <c r="C120" s="370"/>
      <c r="D120" s="371">
        <v>8</v>
      </c>
      <c r="E120" s="372"/>
      <c r="F120" s="373"/>
      <c r="G120" s="374">
        <v>4</v>
      </c>
      <c r="H120" s="28">
        <f t="shared" si="237"/>
        <v>120</v>
      </c>
      <c r="I120" s="375">
        <f t="shared" si="287"/>
        <v>52</v>
      </c>
      <c r="J120" s="376">
        <v>26</v>
      </c>
      <c r="K120" s="371"/>
      <c r="L120" s="371">
        <v>26</v>
      </c>
      <c r="M120" s="377">
        <f t="shared" si="282"/>
        <v>68</v>
      </c>
      <c r="N120" s="378"/>
      <c r="O120" s="379"/>
      <c r="P120" s="380"/>
      <c r="Q120" s="381"/>
      <c r="R120" s="379"/>
      <c r="S120" s="382"/>
      <c r="T120" s="378"/>
      <c r="U120" s="379"/>
      <c r="V120" s="382"/>
      <c r="W120" s="381"/>
      <c r="X120" s="382">
        <v>4</v>
      </c>
      <c r="Y120" s="78"/>
      <c r="Z120" s="78"/>
      <c r="AA120" s="78"/>
      <c r="AB120" s="78"/>
      <c r="AC120" s="78"/>
      <c r="AD120" s="78"/>
      <c r="AE120" s="78"/>
      <c r="AF120" s="78"/>
      <c r="AG120" s="285"/>
      <c r="AH120" s="285"/>
      <c r="AI120" s="299"/>
      <c r="AJ120" s="285"/>
      <c r="AK120" s="285"/>
      <c r="AL120" s="299"/>
      <c r="AM120" s="285"/>
      <c r="AN120" s="285"/>
      <c r="AO120" s="299"/>
      <c r="AP120" s="285"/>
      <c r="AQ120" s="285"/>
      <c r="AR120" s="78"/>
      <c r="AS120" s="78"/>
      <c r="AT120" s="78"/>
      <c r="AU120" s="78"/>
      <c r="AV120" s="78"/>
      <c r="AW120" s="78"/>
      <c r="AX120" s="78"/>
      <c r="AY120" s="78"/>
      <c r="AZ120" s="78"/>
      <c r="BA120" s="78"/>
      <c r="BB120" s="78"/>
      <c r="BC120" s="78"/>
      <c r="BD120" s="78"/>
      <c r="BE120" s="78"/>
      <c r="BF120" s="78"/>
      <c r="BG120" s="78"/>
      <c r="BH120" s="78"/>
      <c r="BI120" s="78"/>
      <c r="BJ120" s="78"/>
      <c r="BK120" s="78"/>
      <c r="BL120" s="78"/>
    </row>
    <row r="121" spans="1:64" ht="15.75" customHeight="1">
      <c r="A121" s="354"/>
      <c r="B121" s="383" t="s">
        <v>293</v>
      </c>
      <c r="C121" s="384"/>
      <c r="D121" s="385"/>
      <c r="E121" s="385"/>
      <c r="F121" s="386"/>
      <c r="G121" s="387">
        <v>8</v>
      </c>
      <c r="H121" s="385">
        <f t="shared" si="237"/>
        <v>240</v>
      </c>
      <c r="I121" s="384"/>
      <c r="J121" s="384"/>
      <c r="K121" s="385"/>
      <c r="L121" s="385"/>
      <c r="M121" s="388"/>
      <c r="N121" s="389"/>
      <c r="O121" s="389"/>
      <c r="P121" s="389"/>
      <c r="Q121" s="389"/>
      <c r="R121" s="389"/>
      <c r="S121" s="389"/>
      <c r="T121" s="389"/>
      <c r="U121" s="389"/>
      <c r="V121" s="389"/>
      <c r="W121" s="389"/>
      <c r="X121" s="390"/>
      <c r="Y121" s="78"/>
      <c r="Z121" s="78"/>
      <c r="AA121" s="78"/>
      <c r="AB121" s="78"/>
      <c r="AC121" s="78"/>
      <c r="AD121" s="78"/>
      <c r="AE121" s="78"/>
      <c r="AF121" s="78"/>
      <c r="AG121" s="285"/>
      <c r="AH121" s="285"/>
      <c r="AI121" s="299"/>
      <c r="AJ121" s="285"/>
      <c r="AK121" s="285"/>
      <c r="AL121" s="299"/>
      <c r="AM121" s="285"/>
      <c r="AN121" s="285"/>
      <c r="AO121" s="299"/>
      <c r="AP121" s="285"/>
      <c r="AQ121" s="285"/>
      <c r="AR121" s="78"/>
      <c r="AS121" s="78"/>
      <c r="AT121" s="78"/>
      <c r="AU121" s="78"/>
      <c r="AV121" s="78"/>
      <c r="AW121" s="78"/>
      <c r="AX121" s="78"/>
      <c r="AY121" s="78"/>
      <c r="AZ121" s="78"/>
      <c r="BA121" s="78"/>
      <c r="BB121" s="78"/>
      <c r="BC121" s="78"/>
      <c r="BD121" s="78"/>
      <c r="BE121" s="78"/>
      <c r="BF121" s="78"/>
      <c r="BG121" s="78"/>
      <c r="BH121" s="78"/>
      <c r="BI121" s="78"/>
      <c r="BJ121" s="78"/>
      <c r="BK121" s="78"/>
      <c r="BL121" s="78"/>
    </row>
    <row r="122" spans="1:64" ht="15.75" customHeight="1">
      <c r="A122" s="932" t="s">
        <v>239</v>
      </c>
      <c r="B122" s="886"/>
      <c r="C122" s="886"/>
      <c r="D122" s="886"/>
      <c r="E122" s="886"/>
      <c r="F122" s="887"/>
      <c r="G122" s="245">
        <f t="shared" ref="G122:X122" si="292">G96+G99+G107+G101+G104+G109+G112+G114+G117+G119</f>
        <v>40</v>
      </c>
      <c r="H122" s="245">
        <f t="shared" si="292"/>
        <v>1200</v>
      </c>
      <c r="I122" s="245">
        <f t="shared" si="292"/>
        <v>545</v>
      </c>
      <c r="J122" s="245">
        <f t="shared" si="292"/>
        <v>247</v>
      </c>
      <c r="K122" s="245">
        <f t="shared" si="292"/>
        <v>0</v>
      </c>
      <c r="L122" s="245">
        <f t="shared" si="292"/>
        <v>298</v>
      </c>
      <c r="M122" s="245">
        <f t="shared" si="292"/>
        <v>655</v>
      </c>
      <c r="N122" s="245">
        <f t="shared" si="292"/>
        <v>0</v>
      </c>
      <c r="O122" s="245">
        <f t="shared" si="292"/>
        <v>0</v>
      </c>
      <c r="P122" s="245">
        <f t="shared" si="292"/>
        <v>0</v>
      </c>
      <c r="Q122" s="245">
        <f t="shared" si="292"/>
        <v>4</v>
      </c>
      <c r="R122" s="245">
        <f t="shared" si="292"/>
        <v>6</v>
      </c>
      <c r="S122" s="245">
        <f t="shared" si="292"/>
        <v>6</v>
      </c>
      <c r="T122" s="245">
        <f t="shared" si="292"/>
        <v>3</v>
      </c>
      <c r="U122" s="245">
        <f t="shared" si="292"/>
        <v>6</v>
      </c>
      <c r="V122" s="245">
        <f t="shared" si="292"/>
        <v>6</v>
      </c>
      <c r="W122" s="245">
        <f t="shared" si="292"/>
        <v>8</v>
      </c>
      <c r="X122" s="245">
        <f t="shared" si="292"/>
        <v>8</v>
      </c>
      <c r="Y122" s="149">
        <f t="shared" ref="Y122:AC122" si="293">SUM(Y99:Y120)</f>
        <v>0</v>
      </c>
      <c r="Z122" s="148">
        <f t="shared" si="293"/>
        <v>0</v>
      </c>
      <c r="AA122" s="148">
        <f t="shared" si="293"/>
        <v>0</v>
      </c>
      <c r="AB122" s="148">
        <f t="shared" si="293"/>
        <v>0</v>
      </c>
      <c r="AC122" s="148">
        <f t="shared" si="293"/>
        <v>0</v>
      </c>
      <c r="AD122" s="78"/>
      <c r="AE122" s="78"/>
      <c r="AF122" s="78"/>
      <c r="AG122" s="309">
        <f t="shared" ref="AG122:AQ122" si="294">SUMIF(AG96:AG120,FALSE,$G96:$G120)</f>
        <v>0</v>
      </c>
      <c r="AH122" s="309">
        <f t="shared" si="294"/>
        <v>0</v>
      </c>
      <c r="AI122" s="309">
        <f t="shared" si="294"/>
        <v>0</v>
      </c>
      <c r="AJ122" s="309">
        <f t="shared" si="294"/>
        <v>4</v>
      </c>
      <c r="AK122" s="309">
        <f t="shared" si="294"/>
        <v>8</v>
      </c>
      <c r="AL122" s="309">
        <f t="shared" si="294"/>
        <v>0</v>
      </c>
      <c r="AM122" s="309">
        <f t="shared" si="294"/>
        <v>4</v>
      </c>
      <c r="AN122" s="309">
        <f t="shared" si="294"/>
        <v>8</v>
      </c>
      <c r="AO122" s="309">
        <f t="shared" si="294"/>
        <v>0</v>
      </c>
      <c r="AP122" s="309">
        <f t="shared" si="294"/>
        <v>8</v>
      </c>
      <c r="AQ122" s="309">
        <f t="shared" si="294"/>
        <v>8</v>
      </c>
      <c r="AR122" s="302">
        <f>SUM(AG122:AQ122)</f>
        <v>40</v>
      </c>
      <c r="AS122" s="78"/>
      <c r="AT122" s="78"/>
      <c r="AU122" s="78"/>
      <c r="AV122" s="78"/>
      <c r="AW122" s="78"/>
      <c r="AX122" s="78"/>
      <c r="AY122" s="78"/>
      <c r="AZ122" s="78"/>
      <c r="BA122" s="78"/>
      <c r="BB122" s="78"/>
      <c r="BC122" s="78"/>
      <c r="BD122" s="78"/>
      <c r="BE122" s="78"/>
      <c r="BF122" s="78"/>
      <c r="BG122" s="78"/>
      <c r="BH122" s="78"/>
      <c r="BI122" s="78"/>
      <c r="BJ122" s="78"/>
      <c r="BK122" s="78"/>
      <c r="BL122" s="78"/>
    </row>
    <row r="123" spans="1:64" ht="15.75" customHeight="1">
      <c r="A123" s="942" t="s">
        <v>240</v>
      </c>
      <c r="B123" s="892"/>
      <c r="C123" s="892"/>
      <c r="D123" s="892"/>
      <c r="E123" s="892"/>
      <c r="F123" s="893"/>
      <c r="G123" s="266">
        <f t="shared" ref="G123:AC123" si="295">G122+G88</f>
        <v>60</v>
      </c>
      <c r="H123" s="267">
        <f t="shared" si="295"/>
        <v>1800</v>
      </c>
      <c r="I123" s="267">
        <f t="shared" si="295"/>
        <v>764</v>
      </c>
      <c r="J123" s="267">
        <f t="shared" si="295"/>
        <v>265</v>
      </c>
      <c r="K123" s="267">
        <f t="shared" si="295"/>
        <v>0</v>
      </c>
      <c r="L123" s="267">
        <f t="shared" si="295"/>
        <v>499</v>
      </c>
      <c r="M123" s="267">
        <f t="shared" si="295"/>
        <v>1036</v>
      </c>
      <c r="N123" s="148">
        <f t="shared" si="295"/>
        <v>0</v>
      </c>
      <c r="O123" s="148">
        <f t="shared" si="295"/>
        <v>0</v>
      </c>
      <c r="P123" s="148">
        <f t="shared" si="295"/>
        <v>0</v>
      </c>
      <c r="Q123" s="148">
        <f t="shared" si="295"/>
        <v>4</v>
      </c>
      <c r="R123" s="148">
        <f t="shared" si="295"/>
        <v>8</v>
      </c>
      <c r="S123" s="148">
        <f t="shared" si="295"/>
        <v>8</v>
      </c>
      <c r="T123" s="148">
        <f t="shared" si="295"/>
        <v>6</v>
      </c>
      <c r="U123" s="148">
        <f t="shared" si="295"/>
        <v>9</v>
      </c>
      <c r="V123" s="148">
        <f t="shared" si="295"/>
        <v>9</v>
      </c>
      <c r="W123" s="148">
        <f t="shared" si="295"/>
        <v>11</v>
      </c>
      <c r="X123" s="148">
        <f t="shared" si="295"/>
        <v>11</v>
      </c>
      <c r="Y123" s="149">
        <f t="shared" si="295"/>
        <v>0</v>
      </c>
      <c r="Z123" s="148">
        <f t="shared" si="295"/>
        <v>0</v>
      </c>
      <c r="AA123" s="148">
        <f t="shared" si="295"/>
        <v>0</v>
      </c>
      <c r="AB123" s="148">
        <f t="shared" si="295"/>
        <v>0</v>
      </c>
      <c r="AC123" s="148">
        <f t="shared" si="295"/>
        <v>0</v>
      </c>
      <c r="AD123" s="78"/>
      <c r="AE123" s="78"/>
      <c r="AF123" s="78"/>
      <c r="AG123" s="299"/>
      <c r="AH123" s="299"/>
      <c r="AI123" s="299"/>
      <c r="AJ123" s="299"/>
      <c r="AK123" s="299"/>
      <c r="AL123" s="299"/>
      <c r="AM123" s="299"/>
      <c r="AN123" s="299"/>
      <c r="AO123" s="299"/>
      <c r="AP123" s="299"/>
      <c r="AQ123" s="299"/>
      <c r="AR123" s="78"/>
      <c r="AS123" s="78"/>
      <c r="AT123" s="78"/>
      <c r="AU123" s="78"/>
      <c r="AV123" s="78"/>
      <c r="AW123" s="78"/>
      <c r="AX123" s="78"/>
      <c r="AY123" s="78"/>
      <c r="AZ123" s="78"/>
      <c r="BA123" s="78"/>
      <c r="BB123" s="78"/>
      <c r="BC123" s="78"/>
      <c r="BD123" s="78"/>
      <c r="BE123" s="78"/>
      <c r="BF123" s="78"/>
      <c r="BG123" s="78"/>
      <c r="BH123" s="78"/>
      <c r="BI123" s="78"/>
      <c r="BJ123" s="78"/>
      <c r="BK123" s="78"/>
      <c r="BL123" s="78"/>
    </row>
    <row r="124" spans="1:64" ht="15.75" customHeight="1">
      <c r="A124" s="941" t="s">
        <v>241</v>
      </c>
      <c r="B124" s="886"/>
      <c r="C124" s="886"/>
      <c r="D124" s="886"/>
      <c r="E124" s="886"/>
      <c r="F124" s="887"/>
      <c r="G124" s="266">
        <f t="shared" ref="G124:M124" si="296">G123+G64</f>
        <v>240</v>
      </c>
      <c r="H124" s="267">
        <f t="shared" si="296"/>
        <v>7200</v>
      </c>
      <c r="I124" s="267">
        <f t="shared" si="296"/>
        <v>2596</v>
      </c>
      <c r="J124" s="267">
        <f t="shared" si="296"/>
        <v>1044</v>
      </c>
      <c r="K124" s="267">
        <f t="shared" si="296"/>
        <v>63</v>
      </c>
      <c r="L124" s="267">
        <f t="shared" si="296"/>
        <v>1489</v>
      </c>
      <c r="M124" s="267">
        <f t="shared" si="296"/>
        <v>4454</v>
      </c>
      <c r="N124" s="148">
        <f t="shared" ref="N124:X124" si="297">N64+N123</f>
        <v>26</v>
      </c>
      <c r="O124" s="148">
        <f t="shared" si="297"/>
        <v>19</v>
      </c>
      <c r="P124" s="148">
        <f t="shared" si="297"/>
        <v>19</v>
      </c>
      <c r="Q124" s="148">
        <f t="shared" si="297"/>
        <v>23</v>
      </c>
      <c r="R124" s="148">
        <f t="shared" si="297"/>
        <v>18</v>
      </c>
      <c r="S124" s="148">
        <f t="shared" si="297"/>
        <v>18</v>
      </c>
      <c r="T124" s="148">
        <f t="shared" si="297"/>
        <v>24</v>
      </c>
      <c r="U124" s="148">
        <f t="shared" si="297"/>
        <v>19</v>
      </c>
      <c r="V124" s="148">
        <f t="shared" si="297"/>
        <v>19</v>
      </c>
      <c r="W124" s="148">
        <f t="shared" si="297"/>
        <v>23</v>
      </c>
      <c r="X124" s="148">
        <f t="shared" si="297"/>
        <v>16</v>
      </c>
      <c r="Y124" s="27"/>
      <c r="Z124" s="27"/>
      <c r="AA124" s="268">
        <v>22</v>
      </c>
      <c r="AB124" s="268">
        <v>22</v>
      </c>
      <c r="AC124" s="268">
        <v>22</v>
      </c>
      <c r="AD124" s="27"/>
      <c r="AE124" s="27"/>
      <c r="AF124" s="27"/>
      <c r="AG124" s="285"/>
      <c r="AH124" s="285"/>
      <c r="AI124" s="285"/>
      <c r="AJ124" s="285"/>
      <c r="AK124" s="285"/>
      <c r="AL124" s="285"/>
      <c r="AM124" s="285"/>
      <c r="AN124" s="285"/>
      <c r="AO124" s="285"/>
      <c r="AP124" s="285"/>
      <c r="AQ124" s="285"/>
      <c r="AR124" s="27"/>
      <c r="AS124" s="27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  <c r="BF124" s="27"/>
      <c r="BG124" s="27"/>
      <c r="BH124" s="27"/>
      <c r="BI124" s="27"/>
      <c r="BJ124" s="27"/>
      <c r="BK124" s="27"/>
      <c r="BL124" s="27"/>
    </row>
    <row r="125" spans="1:64" ht="15.75" customHeight="1">
      <c r="A125" s="894" t="s">
        <v>242</v>
      </c>
      <c r="B125" s="892"/>
      <c r="C125" s="892"/>
      <c r="D125" s="892"/>
      <c r="E125" s="892"/>
      <c r="F125" s="892"/>
      <c r="G125" s="892"/>
      <c r="H125" s="892"/>
      <c r="I125" s="892"/>
      <c r="J125" s="892"/>
      <c r="K125" s="892"/>
      <c r="L125" s="892"/>
      <c r="M125" s="893"/>
      <c r="N125" s="148">
        <f t="shared" ref="N125:AC125" si="298">N124</f>
        <v>26</v>
      </c>
      <c r="O125" s="148">
        <f t="shared" si="298"/>
        <v>19</v>
      </c>
      <c r="P125" s="148">
        <f t="shared" si="298"/>
        <v>19</v>
      </c>
      <c r="Q125" s="148">
        <f t="shared" si="298"/>
        <v>23</v>
      </c>
      <c r="R125" s="148">
        <f t="shared" si="298"/>
        <v>18</v>
      </c>
      <c r="S125" s="148">
        <f t="shared" si="298"/>
        <v>18</v>
      </c>
      <c r="T125" s="148">
        <f t="shared" si="298"/>
        <v>24</v>
      </c>
      <c r="U125" s="148">
        <f t="shared" si="298"/>
        <v>19</v>
      </c>
      <c r="V125" s="148">
        <f t="shared" si="298"/>
        <v>19</v>
      </c>
      <c r="W125" s="148">
        <f t="shared" si="298"/>
        <v>23</v>
      </c>
      <c r="X125" s="148">
        <f t="shared" si="298"/>
        <v>16</v>
      </c>
      <c r="Y125" s="149">
        <f t="shared" si="298"/>
        <v>0</v>
      </c>
      <c r="Z125" s="148">
        <f t="shared" si="298"/>
        <v>0</v>
      </c>
      <c r="AA125" s="148">
        <f t="shared" si="298"/>
        <v>22</v>
      </c>
      <c r="AB125" s="148">
        <f t="shared" si="298"/>
        <v>22</v>
      </c>
      <c r="AC125" s="148">
        <f t="shared" si="298"/>
        <v>22</v>
      </c>
      <c r="AD125" s="27"/>
      <c r="AE125" s="27"/>
      <c r="AF125" s="27"/>
      <c r="AG125" s="285"/>
      <c r="AH125" s="285"/>
      <c r="AI125" s="285"/>
      <c r="AJ125" s="285"/>
      <c r="AK125" s="285"/>
      <c r="AL125" s="285"/>
      <c r="AM125" s="285"/>
      <c r="AN125" s="285"/>
      <c r="AO125" s="285"/>
      <c r="AP125" s="285"/>
      <c r="AQ125" s="285"/>
      <c r="AR125" s="27"/>
      <c r="AS125" s="27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  <c r="BF125" s="27"/>
      <c r="BG125" s="27"/>
      <c r="BH125" s="27"/>
      <c r="BI125" s="27"/>
      <c r="BJ125" s="27"/>
      <c r="BK125" s="27"/>
      <c r="BL125" s="27"/>
    </row>
    <row r="126" spans="1:64" ht="15.75" customHeight="1">
      <c r="A126" s="894" t="s">
        <v>243</v>
      </c>
      <c r="B126" s="892"/>
      <c r="C126" s="892"/>
      <c r="D126" s="892"/>
      <c r="E126" s="892"/>
      <c r="F126" s="892"/>
      <c r="G126" s="892"/>
      <c r="H126" s="892"/>
      <c r="I126" s="892"/>
      <c r="J126" s="892"/>
      <c r="K126" s="892"/>
      <c r="L126" s="892"/>
      <c r="M126" s="893"/>
      <c r="N126" s="148">
        <v>4</v>
      </c>
      <c r="O126" s="247"/>
      <c r="P126" s="269">
        <v>3</v>
      </c>
      <c r="Q126" s="269">
        <v>2</v>
      </c>
      <c r="R126" s="269"/>
      <c r="S126" s="269">
        <v>2</v>
      </c>
      <c r="T126" s="269">
        <v>3</v>
      </c>
      <c r="U126" s="269"/>
      <c r="V126" s="269">
        <v>3</v>
      </c>
      <c r="W126" s="269">
        <v>2</v>
      </c>
      <c r="X126" s="269">
        <v>3</v>
      </c>
      <c r="Y126" s="27"/>
      <c r="Z126" s="27"/>
      <c r="AA126" s="27"/>
      <c r="AB126" s="27"/>
      <c r="AC126" s="27"/>
      <c r="AD126" s="27"/>
      <c r="AE126" s="27"/>
      <c r="AF126" s="27"/>
      <c r="AG126" s="285"/>
      <c r="AH126" s="285"/>
      <c r="AI126" s="285"/>
      <c r="AJ126" s="285"/>
      <c r="AK126" s="285"/>
      <c r="AL126" s="285"/>
      <c r="AM126" s="285"/>
      <c r="AN126" s="285"/>
      <c r="AO126" s="285"/>
      <c r="AP126" s="285"/>
      <c r="AQ126" s="285"/>
      <c r="AR126" s="27"/>
      <c r="AS126" s="27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  <c r="BF126" s="27"/>
      <c r="BG126" s="27"/>
      <c r="BH126" s="27"/>
      <c r="BI126" s="27"/>
      <c r="BJ126" s="27"/>
      <c r="BK126" s="27"/>
      <c r="BL126" s="27"/>
    </row>
    <row r="127" spans="1:64" ht="15.75" customHeight="1">
      <c r="A127" s="894" t="s">
        <v>244</v>
      </c>
      <c r="B127" s="892"/>
      <c r="C127" s="892"/>
      <c r="D127" s="892"/>
      <c r="E127" s="892"/>
      <c r="F127" s="892"/>
      <c r="G127" s="892"/>
      <c r="H127" s="892"/>
      <c r="I127" s="892"/>
      <c r="J127" s="892"/>
      <c r="K127" s="892"/>
      <c r="L127" s="892"/>
      <c r="M127" s="893"/>
      <c r="N127" s="148">
        <v>3</v>
      </c>
      <c r="O127" s="149"/>
      <c r="P127" s="113">
        <v>4</v>
      </c>
      <c r="Q127" s="113">
        <v>5</v>
      </c>
      <c r="R127" s="113"/>
      <c r="S127" s="113">
        <v>5</v>
      </c>
      <c r="T127" s="113">
        <v>4</v>
      </c>
      <c r="U127" s="113"/>
      <c r="V127" s="113">
        <v>4</v>
      </c>
      <c r="W127" s="113">
        <v>4</v>
      </c>
      <c r="X127" s="113">
        <v>2</v>
      </c>
      <c r="Y127" s="27"/>
      <c r="Z127" s="27"/>
      <c r="AA127" s="27"/>
      <c r="AB127" s="27"/>
      <c r="AC127" s="27"/>
      <c r="AD127" s="27"/>
      <c r="AE127" s="27"/>
      <c r="AF127" s="27"/>
      <c r="AG127" s="285"/>
      <c r="AH127" s="285"/>
      <c r="AI127" s="285"/>
      <c r="AJ127" s="285"/>
      <c r="AK127" s="285"/>
      <c r="AL127" s="285"/>
      <c r="AM127" s="285"/>
      <c r="AN127" s="285"/>
      <c r="AO127" s="285"/>
      <c r="AP127" s="285"/>
      <c r="AQ127" s="285"/>
      <c r="AR127" s="27"/>
      <c r="AS127" s="27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  <c r="BF127" s="27"/>
      <c r="BG127" s="27"/>
      <c r="BH127" s="27"/>
      <c r="BI127" s="27"/>
      <c r="BJ127" s="27"/>
      <c r="BK127" s="27"/>
      <c r="BL127" s="27"/>
    </row>
    <row r="128" spans="1:64" ht="15.75" customHeight="1">
      <c r="A128" s="894" t="s">
        <v>245</v>
      </c>
      <c r="B128" s="892"/>
      <c r="C128" s="892"/>
      <c r="D128" s="892"/>
      <c r="E128" s="892"/>
      <c r="F128" s="892"/>
      <c r="G128" s="892"/>
      <c r="H128" s="892"/>
      <c r="I128" s="892"/>
      <c r="J128" s="892"/>
      <c r="K128" s="892"/>
      <c r="L128" s="892"/>
      <c r="M128" s="893"/>
      <c r="N128" s="272"/>
      <c r="O128" s="273"/>
      <c r="P128" s="273"/>
      <c r="Q128" s="274"/>
      <c r="R128" s="274"/>
      <c r="S128" s="274"/>
      <c r="T128" s="274"/>
      <c r="U128" s="274"/>
      <c r="V128" s="274"/>
      <c r="W128" s="274"/>
      <c r="X128" s="274"/>
      <c r="Y128" s="27"/>
      <c r="Z128" s="27"/>
      <c r="AA128" s="27"/>
      <c r="AB128" s="27"/>
      <c r="AC128" s="27"/>
      <c r="AD128" s="27"/>
      <c r="AE128" s="27"/>
      <c r="AF128" s="27"/>
      <c r="AG128" s="285"/>
      <c r="AH128" s="285"/>
      <c r="AI128" s="285"/>
      <c r="AJ128" s="285"/>
      <c r="AK128" s="285"/>
      <c r="AL128" s="285"/>
      <c r="AM128" s="285"/>
      <c r="AN128" s="285"/>
      <c r="AO128" s="285"/>
      <c r="AP128" s="285"/>
      <c r="AQ128" s="285"/>
      <c r="AR128" s="27"/>
      <c r="AS128" s="27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  <c r="BF128" s="27"/>
      <c r="BG128" s="27"/>
      <c r="BH128" s="27"/>
      <c r="BI128" s="27"/>
      <c r="BJ128" s="27"/>
      <c r="BK128" s="27"/>
      <c r="BL128" s="27"/>
    </row>
    <row r="129" spans="1:64" ht="15.75" customHeight="1">
      <c r="A129" s="895" t="s">
        <v>246</v>
      </c>
      <c r="B129" s="896"/>
      <c r="C129" s="896"/>
      <c r="D129" s="896"/>
      <c r="E129" s="896"/>
      <c r="F129" s="896"/>
      <c r="G129" s="896"/>
      <c r="H129" s="896"/>
      <c r="I129" s="896"/>
      <c r="J129" s="896"/>
      <c r="K129" s="896"/>
      <c r="L129" s="896"/>
      <c r="M129" s="897"/>
      <c r="N129" s="37"/>
      <c r="O129" s="273"/>
      <c r="P129" s="273"/>
      <c r="Q129" s="391"/>
      <c r="R129" s="391"/>
      <c r="S129" s="392">
        <v>1</v>
      </c>
      <c r="T129" s="392">
        <v>1</v>
      </c>
      <c r="U129" s="391"/>
      <c r="V129" s="392"/>
      <c r="W129" s="392">
        <v>1</v>
      </c>
      <c r="X129" s="391"/>
      <c r="Y129" s="27"/>
      <c r="Z129" s="27"/>
      <c r="AA129" s="27"/>
      <c r="AB129" s="27"/>
      <c r="AC129" s="27"/>
      <c r="AD129" s="27"/>
      <c r="AE129" s="27"/>
      <c r="AF129" s="27"/>
      <c r="AG129" s="285"/>
      <c r="AH129" s="285"/>
      <c r="AI129" s="285"/>
      <c r="AJ129" s="285"/>
      <c r="AK129" s="285"/>
      <c r="AL129" s="285"/>
      <c r="AM129" s="285"/>
      <c r="AN129" s="285"/>
      <c r="AO129" s="285"/>
      <c r="AP129" s="285"/>
      <c r="AQ129" s="285"/>
      <c r="AR129" s="27"/>
      <c r="AS129" s="27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  <c r="BF129" s="27"/>
      <c r="BG129" s="27"/>
      <c r="BH129" s="27"/>
      <c r="BI129" s="27"/>
      <c r="BJ129" s="27"/>
      <c r="BK129" s="27"/>
      <c r="BL129" s="27"/>
    </row>
    <row r="130" spans="1:64" ht="15.75" customHeight="1">
      <c r="A130" s="898" t="s">
        <v>247</v>
      </c>
      <c r="B130" s="892"/>
      <c r="C130" s="892"/>
      <c r="D130" s="892"/>
      <c r="E130" s="892"/>
      <c r="F130" s="892"/>
      <c r="G130" s="892"/>
      <c r="H130" s="892"/>
      <c r="I130" s="892"/>
      <c r="J130" s="892"/>
      <c r="K130" s="892"/>
      <c r="L130" s="892"/>
      <c r="M130" s="893"/>
      <c r="N130" s="899" t="s">
        <v>248</v>
      </c>
      <c r="O130" s="886"/>
      <c r="P130" s="887"/>
      <c r="Q130" s="885">
        <f>G64/G124*100</f>
        <v>75</v>
      </c>
      <c r="R130" s="886"/>
      <c r="S130" s="887"/>
      <c r="T130" s="885" t="s">
        <v>249</v>
      </c>
      <c r="U130" s="886"/>
      <c r="V130" s="887"/>
      <c r="W130" s="885">
        <f>G123/G124*100</f>
        <v>25</v>
      </c>
      <c r="X130" s="887"/>
      <c r="Y130" s="278">
        <f>SUM(N130:X130)</f>
        <v>100</v>
      </c>
      <c r="Z130" s="27"/>
      <c r="AA130" s="27"/>
      <c r="AB130" s="27"/>
      <c r="AC130" s="27"/>
      <c r="AD130" s="27"/>
      <c r="AE130" s="27"/>
      <c r="AF130" s="27" t="s">
        <v>330</v>
      </c>
      <c r="AG130" s="27" t="s">
        <v>331</v>
      </c>
      <c r="AH130" s="393" t="s">
        <v>332</v>
      </c>
      <c r="AI130" s="285" t="s">
        <v>333</v>
      </c>
      <c r="AJ130" s="285" t="s">
        <v>334</v>
      </c>
      <c r="AK130" s="285"/>
      <c r="AL130" s="285"/>
      <c r="AM130" s="285"/>
      <c r="AN130" s="285"/>
      <c r="AO130" s="285"/>
      <c r="AP130" s="285"/>
      <c r="AQ130" s="285"/>
      <c r="AR130" s="27"/>
      <c r="AS130" s="27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  <c r="BF130" s="27"/>
      <c r="BG130" s="27"/>
      <c r="BH130" s="27"/>
      <c r="BI130" s="27"/>
      <c r="BJ130" s="27"/>
      <c r="BK130" s="27"/>
      <c r="BL130" s="27"/>
    </row>
    <row r="131" spans="1:64" ht="15.75" customHeight="1">
      <c r="A131" s="279"/>
      <c r="B131" s="279"/>
      <c r="C131" s="279"/>
      <c r="D131" s="279"/>
      <c r="E131" s="279"/>
      <c r="F131" s="279"/>
      <c r="G131" s="279"/>
      <c r="H131" s="279"/>
      <c r="I131" s="279"/>
      <c r="J131" s="279"/>
      <c r="K131" s="279"/>
      <c r="L131" s="279"/>
      <c r="M131" s="279"/>
      <c r="N131" s="280"/>
      <c r="O131" s="280"/>
      <c r="P131" s="280"/>
      <c r="Q131" s="281"/>
      <c r="R131" s="281"/>
      <c r="S131" s="281"/>
      <c r="T131" s="280"/>
      <c r="U131" s="280"/>
      <c r="V131" s="280"/>
      <c r="W131" s="280"/>
      <c r="X131" s="280"/>
      <c r="Y131" s="27"/>
      <c r="Z131" s="27"/>
      <c r="AA131" s="27"/>
      <c r="AB131" s="27"/>
      <c r="AC131" s="27"/>
      <c r="AD131" s="27"/>
      <c r="AE131" s="27" t="s">
        <v>71</v>
      </c>
      <c r="AF131" s="288">
        <f t="shared" ref="AF131:AF134" si="299">AF10</f>
        <v>51</v>
      </c>
      <c r="AG131" s="298">
        <f t="shared" ref="AG131:AG134" si="300">AF30</f>
        <v>6</v>
      </c>
      <c r="AH131" s="298">
        <f t="shared" ref="AH131:AH134" si="301">AF56</f>
        <v>3</v>
      </c>
      <c r="AI131" s="394">
        <f t="shared" ref="AI131:AI132" si="302">AF67</f>
        <v>0</v>
      </c>
      <c r="AJ131" s="394">
        <f t="shared" ref="AJ131:AJ132" si="303">AF99</f>
        <v>0</v>
      </c>
      <c r="AK131" s="298">
        <f t="shared" ref="AK131:AK135" si="304">SUM(AF131:AJ131)</f>
        <v>60</v>
      </c>
      <c r="AL131" s="285"/>
      <c r="AM131" s="285"/>
      <c r="AN131" s="285"/>
      <c r="AO131" s="285"/>
      <c r="AP131" s="285"/>
      <c r="AQ131" s="285"/>
      <c r="AR131" s="27"/>
      <c r="AS131" s="27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  <c r="BF131" s="27"/>
      <c r="BG131" s="27"/>
      <c r="BH131" s="27"/>
      <c r="BI131" s="27"/>
      <c r="BJ131" s="27"/>
      <c r="BK131" s="27"/>
      <c r="BL131" s="27"/>
    </row>
    <row r="132" spans="1:64" ht="15.75" customHeight="1">
      <c r="A132" s="395" t="s">
        <v>103</v>
      </c>
      <c r="B132" s="396" t="s">
        <v>92</v>
      </c>
      <c r="C132" s="52"/>
      <c r="D132" s="62"/>
      <c r="E132" s="62"/>
      <c r="F132" s="397"/>
      <c r="G132" s="398">
        <f t="shared" ref="G132:J132" si="305">G133+G134</f>
        <v>13.5</v>
      </c>
      <c r="H132" s="398">
        <f t="shared" si="305"/>
        <v>405</v>
      </c>
      <c r="I132" s="398">
        <f t="shared" si="305"/>
        <v>264</v>
      </c>
      <c r="J132" s="398">
        <f t="shared" si="305"/>
        <v>4</v>
      </c>
      <c r="K132" s="398"/>
      <c r="L132" s="398">
        <f t="shared" ref="L132:M132" si="306">L133+L134</f>
        <v>260</v>
      </c>
      <c r="M132" s="398">
        <f t="shared" si="306"/>
        <v>141</v>
      </c>
      <c r="N132" s="25"/>
      <c r="O132" s="58"/>
      <c r="P132" s="23"/>
      <c r="Q132" s="21"/>
      <c r="R132" s="58"/>
      <c r="S132" s="23"/>
      <c r="T132" s="21"/>
      <c r="U132" s="58"/>
      <c r="V132" s="23"/>
      <c r="W132" s="21"/>
      <c r="X132" s="23"/>
      <c r="Y132" s="27"/>
      <c r="Z132" s="27"/>
      <c r="AA132" s="27"/>
      <c r="AB132" s="27"/>
      <c r="AC132" s="27"/>
      <c r="AD132" s="27"/>
      <c r="AE132" s="27" t="s">
        <v>72</v>
      </c>
      <c r="AF132" s="288">
        <f t="shared" si="299"/>
        <v>17</v>
      </c>
      <c r="AG132" s="298">
        <f t="shared" si="300"/>
        <v>24</v>
      </c>
      <c r="AH132" s="298">
        <f t="shared" si="301"/>
        <v>3</v>
      </c>
      <c r="AI132" s="394">
        <f t="shared" si="302"/>
        <v>8</v>
      </c>
      <c r="AJ132" s="394">
        <f t="shared" si="303"/>
        <v>12</v>
      </c>
      <c r="AK132" s="298">
        <f t="shared" si="304"/>
        <v>64</v>
      </c>
      <c r="AL132" s="285"/>
      <c r="AM132" s="285"/>
      <c r="AN132" s="285"/>
      <c r="AO132" s="285"/>
      <c r="AP132" s="285"/>
      <c r="AQ132" s="285"/>
      <c r="AR132" s="27"/>
      <c r="AS132" s="27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  <c r="BF132" s="27"/>
      <c r="BG132" s="27"/>
      <c r="BH132" s="27"/>
      <c r="BI132" s="27"/>
      <c r="BJ132" s="27"/>
      <c r="BK132" s="27"/>
      <c r="BL132" s="27"/>
    </row>
    <row r="133" spans="1:64" ht="15.75" customHeight="1">
      <c r="A133" s="140" t="s">
        <v>335</v>
      </c>
      <c r="B133" s="355" t="s">
        <v>92</v>
      </c>
      <c r="C133" s="52"/>
      <c r="D133" s="53" t="s">
        <v>336</v>
      </c>
      <c r="E133" s="72"/>
      <c r="F133" s="73"/>
      <c r="G133" s="399">
        <v>6.5</v>
      </c>
      <c r="H133" s="248">
        <f t="shared" ref="H133:H134" si="307">G133*30</f>
        <v>195</v>
      </c>
      <c r="I133" s="160">
        <f t="shared" ref="I133:I134" si="308">J133+K133+L133</f>
        <v>132</v>
      </c>
      <c r="J133" s="161">
        <v>4</v>
      </c>
      <c r="K133" s="161"/>
      <c r="L133" s="161">
        <v>128</v>
      </c>
      <c r="M133" s="400">
        <f t="shared" ref="M133:M135" si="309">H133-I133</f>
        <v>63</v>
      </c>
      <c r="N133" s="25">
        <v>4</v>
      </c>
      <c r="O133" s="58">
        <v>4</v>
      </c>
      <c r="P133" s="23">
        <v>4</v>
      </c>
      <c r="Q133" s="21"/>
      <c r="R133" s="58"/>
      <c r="S133" s="23"/>
      <c r="T133" s="75"/>
      <c r="U133" s="76"/>
      <c r="V133" s="77"/>
      <c r="W133" s="75"/>
      <c r="X133" s="77"/>
      <c r="Y133" s="27"/>
      <c r="Z133" s="27"/>
      <c r="AA133" s="27"/>
      <c r="AB133" s="27"/>
      <c r="AC133" s="27"/>
      <c r="AD133" s="27"/>
      <c r="AE133" s="27" t="s">
        <v>73</v>
      </c>
      <c r="AF133" s="288">
        <f t="shared" si="299"/>
        <v>0</v>
      </c>
      <c r="AG133" s="298">
        <f t="shared" si="300"/>
        <v>37</v>
      </c>
      <c r="AH133" s="298">
        <f t="shared" si="301"/>
        <v>3</v>
      </c>
      <c r="AI133" s="394">
        <f t="shared" ref="AI133:AI134" si="310">AF72</f>
        <v>8</v>
      </c>
      <c r="AJ133" s="394">
        <f t="shared" ref="AJ133:AJ134" si="311">AF107</f>
        <v>12</v>
      </c>
      <c r="AK133" s="298">
        <f t="shared" si="304"/>
        <v>60</v>
      </c>
      <c r="AL133" s="285"/>
      <c r="AM133" s="285"/>
      <c r="AN133" s="285"/>
      <c r="AO133" s="285"/>
      <c r="AP133" s="285"/>
      <c r="AQ133" s="285"/>
      <c r="AR133" s="27"/>
      <c r="AS133" s="27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  <c r="BF133" s="27"/>
      <c r="BG133" s="27"/>
      <c r="BH133" s="27"/>
      <c r="BI133" s="27"/>
      <c r="BJ133" s="27"/>
      <c r="BK133" s="27"/>
      <c r="BL133" s="27"/>
    </row>
    <row r="134" spans="1:64" ht="15.75" customHeight="1">
      <c r="A134" s="140" t="s">
        <v>337</v>
      </c>
      <c r="B134" s="355" t="s">
        <v>92</v>
      </c>
      <c r="C134" s="52"/>
      <c r="D134" s="53" t="s">
        <v>338</v>
      </c>
      <c r="E134" s="72"/>
      <c r="F134" s="73"/>
      <c r="G134" s="56">
        <v>7</v>
      </c>
      <c r="H134" s="57">
        <f t="shared" si="307"/>
        <v>210</v>
      </c>
      <c r="I134" s="21">
        <f t="shared" si="308"/>
        <v>132</v>
      </c>
      <c r="J134" s="22"/>
      <c r="K134" s="22"/>
      <c r="L134" s="22">
        <v>132</v>
      </c>
      <c r="M134" s="74">
        <f t="shared" si="309"/>
        <v>78</v>
      </c>
      <c r="N134" s="25"/>
      <c r="O134" s="58"/>
      <c r="P134" s="23"/>
      <c r="Q134" s="21">
        <v>4</v>
      </c>
      <c r="R134" s="58">
        <v>4</v>
      </c>
      <c r="S134" s="23">
        <v>4</v>
      </c>
      <c r="T134" s="75"/>
      <c r="U134" s="76"/>
      <c r="V134" s="77"/>
      <c r="W134" s="75"/>
      <c r="X134" s="77"/>
      <c r="Y134" s="27"/>
      <c r="Z134" s="27"/>
      <c r="AA134" s="27"/>
      <c r="AB134" s="27"/>
      <c r="AC134" s="27"/>
      <c r="AD134" s="27"/>
      <c r="AE134" s="27" t="s">
        <v>74</v>
      </c>
      <c r="AF134" s="288">
        <f t="shared" si="299"/>
        <v>0</v>
      </c>
      <c r="AG134" s="298">
        <f t="shared" si="300"/>
        <v>24</v>
      </c>
      <c r="AH134" s="298">
        <f t="shared" si="301"/>
        <v>12</v>
      </c>
      <c r="AI134" s="394">
        <f t="shared" si="310"/>
        <v>8</v>
      </c>
      <c r="AJ134" s="394">
        <f t="shared" si="311"/>
        <v>16</v>
      </c>
      <c r="AK134" s="298">
        <f t="shared" si="304"/>
        <v>60</v>
      </c>
      <c r="AL134" s="285"/>
      <c r="AM134" s="285"/>
      <c r="AN134" s="285"/>
      <c r="AO134" s="285"/>
      <c r="AP134" s="285"/>
      <c r="AQ134" s="285"/>
      <c r="AR134" s="27"/>
      <c r="AS134" s="27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  <c r="BF134" s="27"/>
      <c r="BG134" s="27"/>
      <c r="BH134" s="27"/>
      <c r="BI134" s="27"/>
      <c r="BJ134" s="27"/>
      <c r="BK134" s="27"/>
      <c r="BL134" s="27"/>
    </row>
    <row r="135" spans="1:64" ht="15.75" customHeight="1">
      <c r="A135" s="140" t="s">
        <v>339</v>
      </c>
      <c r="B135" s="355" t="s">
        <v>92</v>
      </c>
      <c r="C135" s="52"/>
      <c r="D135" s="72" t="s">
        <v>99</v>
      </c>
      <c r="E135" s="62"/>
      <c r="F135" s="73"/>
      <c r="G135" s="56"/>
      <c r="H135" s="57"/>
      <c r="I135" s="79"/>
      <c r="J135" s="22"/>
      <c r="K135" s="22"/>
      <c r="L135" s="22"/>
      <c r="M135" s="74">
        <f t="shared" si="309"/>
        <v>0</v>
      </c>
      <c r="N135" s="25"/>
      <c r="O135" s="58"/>
      <c r="P135" s="23"/>
      <c r="Q135" s="21"/>
      <c r="R135" s="58"/>
      <c r="S135" s="23"/>
      <c r="T135" s="80" t="s">
        <v>100</v>
      </c>
      <c r="U135" s="81" t="s">
        <v>100</v>
      </c>
      <c r="V135" s="82" t="s">
        <v>100</v>
      </c>
      <c r="W135" s="80" t="s">
        <v>100</v>
      </c>
      <c r="X135" s="77"/>
      <c r="Y135" s="27"/>
      <c r="Z135" s="27"/>
      <c r="AA135" s="27"/>
      <c r="AB135" s="27"/>
      <c r="AC135" s="27"/>
      <c r="AD135" s="27"/>
      <c r="AE135" s="27"/>
      <c r="AF135" s="288">
        <f t="shared" ref="AF135:AJ135" si="312">SUM(AF131:AF134)</f>
        <v>68</v>
      </c>
      <c r="AG135" s="298">
        <f t="shared" si="312"/>
        <v>91</v>
      </c>
      <c r="AH135" s="298">
        <f t="shared" si="312"/>
        <v>21</v>
      </c>
      <c r="AI135" s="394">
        <f t="shared" si="312"/>
        <v>24</v>
      </c>
      <c r="AJ135" s="394">
        <f t="shared" si="312"/>
        <v>40</v>
      </c>
      <c r="AK135" s="298">
        <f t="shared" si="304"/>
        <v>244</v>
      </c>
      <c r="AL135" s="285"/>
      <c r="AM135" s="285"/>
      <c r="AN135" s="285"/>
      <c r="AO135" s="285"/>
      <c r="AP135" s="285"/>
      <c r="AQ135" s="285"/>
      <c r="AR135" s="27"/>
      <c r="AS135" s="27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  <c r="BF135" s="27"/>
      <c r="BG135" s="27"/>
      <c r="BH135" s="27"/>
      <c r="BI135" s="27"/>
      <c r="BJ135" s="27"/>
      <c r="BK135" s="27"/>
      <c r="BL135" s="27"/>
    </row>
    <row r="136" spans="1:64" ht="15.75" customHeight="1">
      <c r="A136" s="27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85"/>
      <c r="AH136" s="285"/>
      <c r="AI136" s="285"/>
      <c r="AJ136" s="285"/>
      <c r="AK136" s="285"/>
      <c r="AL136" s="285"/>
      <c r="AM136" s="285"/>
      <c r="AN136" s="285"/>
      <c r="AO136" s="285"/>
      <c r="AP136" s="285"/>
      <c r="AQ136" s="285"/>
      <c r="AR136" s="27"/>
      <c r="AS136" s="27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  <c r="BF136" s="27"/>
      <c r="BG136" s="27"/>
      <c r="BH136" s="27"/>
      <c r="BI136" s="27"/>
      <c r="BJ136" s="27"/>
      <c r="BK136" s="27"/>
      <c r="BL136" s="27"/>
    </row>
    <row r="137" spans="1:64" ht="15.75" customHeight="1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85"/>
      <c r="AH137" s="285"/>
      <c r="AI137" s="285"/>
      <c r="AJ137" s="285"/>
      <c r="AK137" s="285"/>
      <c r="AL137" s="285"/>
      <c r="AM137" s="285"/>
      <c r="AN137" s="285"/>
      <c r="AO137" s="285"/>
      <c r="AP137" s="285"/>
      <c r="AQ137" s="285"/>
      <c r="AR137" s="27"/>
      <c r="AS137" s="27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  <c r="BF137" s="27"/>
      <c r="BG137" s="27"/>
      <c r="BH137" s="27"/>
      <c r="BI137" s="27"/>
      <c r="BJ137" s="27"/>
      <c r="BK137" s="27"/>
      <c r="BL137" s="27"/>
    </row>
    <row r="138" spans="1:64" ht="15.75" customHeight="1">
      <c r="A138" s="27"/>
      <c r="B138" s="282" t="s">
        <v>250</v>
      </c>
      <c r="C138" s="282"/>
      <c r="D138" s="940"/>
      <c r="E138" s="830"/>
      <c r="F138" s="830"/>
      <c r="G138" s="830"/>
      <c r="H138" s="282"/>
      <c r="I138" s="939" t="s">
        <v>251</v>
      </c>
      <c r="J138" s="827"/>
      <c r="K138" s="8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85"/>
      <c r="AH138" s="285"/>
      <c r="AI138" s="285"/>
      <c r="AJ138" s="285"/>
      <c r="AK138" s="285"/>
      <c r="AL138" s="285"/>
      <c r="AM138" s="285"/>
      <c r="AN138" s="285"/>
      <c r="AO138" s="285"/>
      <c r="AP138" s="285"/>
      <c r="AQ138" s="285"/>
      <c r="AR138" s="27"/>
      <c r="AS138" s="27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  <c r="BF138" s="27"/>
      <c r="BG138" s="27"/>
      <c r="BH138" s="27"/>
      <c r="BI138" s="27"/>
      <c r="BJ138" s="27"/>
      <c r="BK138" s="27"/>
      <c r="BL138" s="27"/>
    </row>
    <row r="139" spans="1:64" ht="15.75" customHeight="1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85"/>
      <c r="AH139" s="285"/>
      <c r="AI139" s="285"/>
      <c r="AJ139" s="285"/>
      <c r="AK139" s="285"/>
      <c r="AL139" s="285"/>
      <c r="AM139" s="285"/>
      <c r="AN139" s="285"/>
      <c r="AO139" s="285"/>
      <c r="AP139" s="285"/>
      <c r="AQ139" s="285"/>
      <c r="AR139" s="27"/>
      <c r="AS139" s="27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  <c r="BF139" s="27"/>
      <c r="BG139" s="27"/>
      <c r="BH139" s="27"/>
      <c r="BI139" s="27"/>
      <c r="BJ139" s="27"/>
      <c r="BK139" s="27"/>
      <c r="BL139" s="27"/>
    </row>
    <row r="140" spans="1:64" ht="15.75" customHeight="1">
      <c r="A140" s="26"/>
      <c r="B140" s="282" t="s">
        <v>252</v>
      </c>
      <c r="C140" s="282"/>
      <c r="D140" s="940"/>
      <c r="E140" s="830"/>
      <c r="F140" s="830"/>
      <c r="G140" s="830"/>
      <c r="H140" s="282"/>
      <c r="I140" s="939" t="s">
        <v>253</v>
      </c>
      <c r="J140" s="827"/>
      <c r="K140" s="827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299"/>
      <c r="AH140" s="299"/>
      <c r="AI140" s="299"/>
      <c r="AJ140" s="299"/>
      <c r="AK140" s="299"/>
      <c r="AL140" s="299"/>
      <c r="AM140" s="299"/>
      <c r="AN140" s="299"/>
      <c r="AO140" s="299"/>
      <c r="AP140" s="299"/>
      <c r="AQ140" s="299"/>
      <c r="AR140" s="78"/>
      <c r="AS140" s="78"/>
      <c r="AT140" s="78"/>
      <c r="AU140" s="78"/>
      <c r="AV140" s="78"/>
      <c r="AW140" s="78"/>
      <c r="AX140" s="78"/>
      <c r="AY140" s="78"/>
      <c r="AZ140" s="78"/>
      <c r="BA140" s="78"/>
      <c r="BB140" s="78"/>
      <c r="BC140" s="78"/>
      <c r="BD140" s="78"/>
      <c r="BE140" s="78"/>
      <c r="BF140" s="78"/>
      <c r="BG140" s="78"/>
      <c r="BH140" s="78"/>
      <c r="BI140" s="78"/>
      <c r="BJ140" s="78"/>
      <c r="BK140" s="78"/>
      <c r="BL140" s="78"/>
    </row>
    <row r="141" spans="1:64" ht="15.75" customHeight="1">
      <c r="A141" s="26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299"/>
      <c r="AH141" s="299"/>
      <c r="AI141" s="299"/>
      <c r="AJ141" s="299"/>
      <c r="AK141" s="299"/>
      <c r="AL141" s="299"/>
      <c r="AM141" s="299"/>
      <c r="AN141" s="299"/>
      <c r="AO141" s="299"/>
      <c r="AP141" s="299"/>
      <c r="AQ141" s="299"/>
      <c r="AR141" s="78"/>
      <c r="AS141" s="78"/>
      <c r="AT141" s="78"/>
      <c r="AU141" s="78"/>
      <c r="AV141" s="78"/>
      <c r="AW141" s="78"/>
      <c r="AX141" s="78"/>
      <c r="AY141" s="78"/>
      <c r="AZ141" s="78"/>
      <c r="BA141" s="78"/>
      <c r="BB141" s="78"/>
      <c r="BC141" s="78"/>
      <c r="BD141" s="78"/>
      <c r="BE141" s="78"/>
      <c r="BF141" s="78"/>
      <c r="BG141" s="78"/>
      <c r="BH141" s="78"/>
      <c r="BI141" s="78"/>
      <c r="BJ141" s="78"/>
      <c r="BK141" s="78"/>
      <c r="BL141" s="78"/>
    </row>
    <row r="142" spans="1:64" ht="15.75" customHeight="1">
      <c r="A142" s="26"/>
      <c r="B142" s="282" t="s">
        <v>340</v>
      </c>
      <c r="C142" s="282"/>
      <c r="D142" s="940"/>
      <c r="E142" s="830"/>
      <c r="F142" s="830"/>
      <c r="G142" s="830"/>
      <c r="H142" s="282"/>
      <c r="I142" s="939"/>
      <c r="J142" s="827"/>
      <c r="K142" s="827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943" t="s">
        <v>71</v>
      </c>
      <c r="AH142" s="834"/>
      <c r="AI142" s="835"/>
      <c r="AJ142" s="943" t="s">
        <v>72</v>
      </c>
      <c r="AK142" s="834"/>
      <c r="AL142" s="835"/>
      <c r="AM142" s="943" t="s">
        <v>73</v>
      </c>
      <c r="AN142" s="834"/>
      <c r="AO142" s="835"/>
      <c r="AP142" s="943" t="s">
        <v>74</v>
      </c>
      <c r="AQ142" s="835"/>
      <c r="AR142" s="78"/>
      <c r="AS142" s="78"/>
      <c r="AT142" s="78"/>
      <c r="AU142" s="78"/>
      <c r="AV142" s="78"/>
      <c r="AW142" s="78"/>
      <c r="AX142" s="78"/>
      <c r="AY142" s="78"/>
      <c r="AZ142" s="78"/>
      <c r="BA142" s="78"/>
      <c r="BB142" s="78"/>
      <c r="BC142" s="78"/>
      <c r="BD142" s="78"/>
      <c r="BE142" s="78"/>
      <c r="BF142" s="78"/>
      <c r="BG142" s="78"/>
      <c r="BH142" s="78"/>
      <c r="BI142" s="78"/>
      <c r="BJ142" s="78"/>
      <c r="BK142" s="78"/>
      <c r="BL142" s="78"/>
    </row>
    <row r="143" spans="1:64" ht="15.75" customHeight="1">
      <c r="A143" s="27"/>
      <c r="B143" s="78"/>
      <c r="C143" s="78"/>
      <c r="D143" s="78"/>
      <c r="E143" s="78"/>
      <c r="F143" s="78"/>
      <c r="G143" s="78"/>
      <c r="H143" s="78"/>
      <c r="I143" s="78"/>
      <c r="J143" s="78"/>
      <c r="K143" s="78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78"/>
      <c r="Z143" s="78"/>
      <c r="AA143" s="78"/>
      <c r="AB143" s="78"/>
      <c r="AC143" s="78"/>
      <c r="AD143" s="78"/>
      <c r="AE143" s="78"/>
      <c r="AF143" s="78"/>
      <c r="AG143" s="287">
        <v>1</v>
      </c>
      <c r="AH143" s="287" t="s">
        <v>75</v>
      </c>
      <c r="AI143" s="287" t="s">
        <v>76</v>
      </c>
      <c r="AJ143" s="287">
        <v>3</v>
      </c>
      <c r="AK143" s="287" t="s">
        <v>77</v>
      </c>
      <c r="AL143" s="287" t="s">
        <v>78</v>
      </c>
      <c r="AM143" s="287">
        <v>5</v>
      </c>
      <c r="AN143" s="287" t="s">
        <v>79</v>
      </c>
      <c r="AO143" s="287" t="s">
        <v>80</v>
      </c>
      <c r="AP143" s="287">
        <v>7</v>
      </c>
      <c r="AQ143" s="287">
        <v>8</v>
      </c>
      <c r="AR143" s="78"/>
      <c r="AS143" s="78"/>
      <c r="AT143" s="78"/>
      <c r="AU143" s="78"/>
      <c r="AV143" s="78"/>
      <c r="AW143" s="78"/>
      <c r="AX143" s="78"/>
      <c r="AY143" s="78"/>
      <c r="AZ143" s="78"/>
      <c r="BA143" s="78"/>
      <c r="BB143" s="78"/>
      <c r="BC143" s="78"/>
      <c r="BD143" s="78"/>
      <c r="BE143" s="78"/>
      <c r="BF143" s="78"/>
      <c r="BG143" s="78"/>
      <c r="BH143" s="78"/>
      <c r="BI143" s="78"/>
      <c r="BJ143" s="78"/>
      <c r="BK143" s="78"/>
      <c r="BL143" s="78"/>
    </row>
    <row r="144" spans="1:64" ht="15.75" customHeight="1">
      <c r="A144" s="27"/>
      <c r="B144" s="78"/>
      <c r="C144" s="78"/>
      <c r="D144" s="78"/>
      <c r="E144" s="78"/>
      <c r="F144" s="78"/>
      <c r="G144" s="78"/>
      <c r="H144" s="78"/>
      <c r="I144" s="78"/>
      <c r="J144" s="78"/>
      <c r="K144" s="78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78"/>
      <c r="Z144" s="78"/>
      <c r="AA144" s="78"/>
      <c r="AB144" s="78"/>
      <c r="AC144" s="78"/>
      <c r="AD144" s="78"/>
      <c r="AE144" s="78"/>
      <c r="AF144" s="78"/>
      <c r="AG144" s="309">
        <f>AG122+AG88+AG54+AG28</f>
        <v>30</v>
      </c>
      <c r="AH144" s="309">
        <f>AH122+AH88+AH54+AH28+AF56</f>
        <v>30</v>
      </c>
      <c r="AI144" s="299"/>
      <c r="AJ144" s="309">
        <f>AJ122+AJ88+AJ54+AJ28</f>
        <v>30</v>
      </c>
      <c r="AK144" s="309">
        <f>AK122+AK88+AK54+AK28+G57</f>
        <v>34</v>
      </c>
      <c r="AL144" s="299"/>
      <c r="AM144" s="309">
        <f>AM122+AM88+AM54+AM28</f>
        <v>30</v>
      </c>
      <c r="AN144" s="309">
        <f>AN122+AN88+AN54+AN28+AF58</f>
        <v>30</v>
      </c>
      <c r="AO144" s="299"/>
      <c r="AP144" s="309">
        <f>AP122+AP88+AP54+AP28</f>
        <v>30</v>
      </c>
      <c r="AQ144" s="309">
        <f>AQ122+AQ88+AQ54+AQ28+AF59</f>
        <v>30</v>
      </c>
      <c r="AR144" s="78"/>
      <c r="AS144" s="78"/>
      <c r="AT144" s="78"/>
      <c r="AU144" s="78"/>
      <c r="AV144" s="78"/>
      <c r="AW144" s="78"/>
      <c r="AX144" s="78"/>
      <c r="AY144" s="78"/>
      <c r="AZ144" s="78"/>
      <c r="BA144" s="78"/>
      <c r="BB144" s="78"/>
      <c r="BC144" s="78"/>
      <c r="BD144" s="78"/>
      <c r="BE144" s="78"/>
      <c r="BF144" s="78"/>
      <c r="BG144" s="78"/>
      <c r="BH144" s="78"/>
      <c r="BI144" s="78"/>
      <c r="BJ144" s="78"/>
      <c r="BK144" s="78"/>
      <c r="BL144" s="78"/>
    </row>
    <row r="145" spans="1:64" ht="15.75" customHeight="1">
      <c r="A145" s="27"/>
      <c r="B145" s="78"/>
      <c r="C145" s="78"/>
      <c r="D145" s="78"/>
      <c r="E145" s="78"/>
      <c r="F145" s="78"/>
      <c r="G145" s="78"/>
      <c r="H145" s="78"/>
      <c r="I145" s="78"/>
      <c r="J145" s="78"/>
      <c r="K145" s="78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78"/>
      <c r="Z145" s="78"/>
      <c r="AA145" s="78"/>
      <c r="AB145" s="78"/>
      <c r="AC145" s="78"/>
      <c r="AD145" s="78"/>
      <c r="AE145" s="78"/>
      <c r="AF145" s="78"/>
      <c r="AG145" s="299"/>
      <c r="AH145" s="299"/>
      <c r="AI145" s="299"/>
      <c r="AJ145" s="299"/>
      <c r="AK145" s="299"/>
      <c r="AL145" s="299"/>
      <c r="AM145" s="299"/>
      <c r="AN145" s="299"/>
      <c r="AO145" s="299"/>
      <c r="AP145" s="299"/>
      <c r="AQ145" s="299"/>
      <c r="AR145" s="78"/>
      <c r="AS145" s="78"/>
      <c r="AT145" s="78"/>
      <c r="AU145" s="78"/>
      <c r="AV145" s="78"/>
      <c r="AW145" s="78"/>
      <c r="AX145" s="78"/>
      <c r="AY145" s="78"/>
      <c r="AZ145" s="78"/>
      <c r="BA145" s="78"/>
      <c r="BB145" s="78"/>
      <c r="BC145" s="78"/>
      <c r="BD145" s="78"/>
      <c r="BE145" s="78"/>
      <c r="BF145" s="78"/>
      <c r="BG145" s="78"/>
      <c r="BH145" s="78"/>
      <c r="BI145" s="78"/>
      <c r="BJ145" s="78"/>
      <c r="BK145" s="78"/>
      <c r="BL145" s="78"/>
    </row>
    <row r="146" spans="1:64" ht="15.75" customHeight="1">
      <c r="A146" s="27"/>
      <c r="B146" s="78"/>
      <c r="C146" s="78"/>
      <c r="D146" s="78"/>
      <c r="E146" s="78"/>
      <c r="F146" s="78"/>
      <c r="G146" s="78"/>
      <c r="H146" s="78"/>
      <c r="I146" s="78"/>
      <c r="J146" s="78"/>
      <c r="K146" s="78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78"/>
      <c r="Z146" s="78"/>
      <c r="AA146" s="78"/>
      <c r="AB146" s="78"/>
      <c r="AC146" s="78"/>
      <c r="AD146" s="78"/>
      <c r="AE146" s="78"/>
      <c r="AF146" s="78"/>
      <c r="AG146" s="299"/>
      <c r="AH146" s="299"/>
      <c r="AI146" s="299"/>
      <c r="AJ146" s="299"/>
      <c r="AK146" s="299"/>
      <c r="AL146" s="299"/>
      <c r="AM146" s="299"/>
      <c r="AN146" s="299"/>
      <c r="AO146" s="299"/>
      <c r="AP146" s="299"/>
      <c r="AQ146" s="299"/>
      <c r="AR146" s="78"/>
      <c r="AS146" s="78"/>
      <c r="AT146" s="78"/>
      <c r="AU146" s="78"/>
      <c r="AV146" s="78"/>
      <c r="AW146" s="78"/>
      <c r="AX146" s="78"/>
      <c r="AY146" s="78"/>
      <c r="AZ146" s="78"/>
      <c r="BA146" s="78"/>
      <c r="BB146" s="78"/>
      <c r="BC146" s="78"/>
      <c r="BD146" s="78"/>
      <c r="BE146" s="78"/>
      <c r="BF146" s="78"/>
      <c r="BG146" s="78"/>
      <c r="BH146" s="78"/>
      <c r="BI146" s="78"/>
      <c r="BJ146" s="78"/>
      <c r="BK146" s="78"/>
      <c r="BL146" s="78"/>
    </row>
    <row r="147" spans="1:64" ht="15.75" customHeight="1">
      <c r="A147" s="27"/>
      <c r="B147" s="78"/>
      <c r="C147" s="78"/>
      <c r="D147" s="78"/>
      <c r="E147" s="78"/>
      <c r="F147" s="78"/>
      <c r="G147" s="78"/>
      <c r="H147" s="78"/>
      <c r="I147" s="78"/>
      <c r="J147" s="78"/>
      <c r="K147" s="78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78"/>
      <c r="Z147" s="78"/>
      <c r="AA147" s="78"/>
      <c r="AB147" s="78"/>
      <c r="AC147" s="78"/>
      <c r="AD147" s="78"/>
      <c r="AE147" s="78"/>
      <c r="AF147" s="78"/>
      <c r="AG147" s="299"/>
      <c r="AH147" s="299"/>
      <c r="AI147" s="299"/>
      <c r="AJ147" s="299"/>
      <c r="AK147" s="299"/>
      <c r="AL147" s="299"/>
      <c r="AM147" s="299"/>
      <c r="AN147" s="299"/>
      <c r="AO147" s="299"/>
      <c r="AP147" s="299"/>
      <c r="AQ147" s="299"/>
      <c r="AR147" s="78"/>
      <c r="AS147" s="78"/>
      <c r="AT147" s="78"/>
      <c r="AU147" s="78"/>
      <c r="AV147" s="78"/>
      <c r="AW147" s="78"/>
      <c r="AX147" s="78"/>
      <c r="AY147" s="78"/>
      <c r="AZ147" s="78"/>
      <c r="BA147" s="78"/>
      <c r="BB147" s="78"/>
      <c r="BC147" s="78"/>
      <c r="BD147" s="78"/>
      <c r="BE147" s="78"/>
      <c r="BF147" s="78"/>
      <c r="BG147" s="78"/>
      <c r="BH147" s="78"/>
      <c r="BI147" s="78"/>
      <c r="BJ147" s="78"/>
      <c r="BK147" s="78"/>
      <c r="BL147" s="78"/>
    </row>
    <row r="148" spans="1:64" ht="15.75" customHeight="1">
      <c r="A148" s="26"/>
      <c r="B148" s="283"/>
      <c r="C148" s="938" t="s">
        <v>33</v>
      </c>
      <c r="D148" s="827"/>
      <c r="E148" s="827"/>
      <c r="F148" s="827"/>
      <c r="G148" s="827"/>
      <c r="H148" s="827"/>
      <c r="I148" s="827"/>
      <c r="J148" s="827"/>
      <c r="K148" s="827"/>
      <c r="L148" s="284"/>
      <c r="M148" s="284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78"/>
      <c r="Z148" s="78"/>
      <c r="AA148" s="78"/>
      <c r="AB148" s="78"/>
      <c r="AC148" s="78"/>
      <c r="AD148" s="78"/>
      <c r="AE148" s="78"/>
      <c r="AF148" s="78"/>
      <c r="AG148" s="299"/>
      <c r="AH148" s="299"/>
      <c r="AI148" s="299"/>
      <c r="AJ148" s="299"/>
      <c r="AK148" s="299"/>
      <c r="AL148" s="299"/>
      <c r="AM148" s="299"/>
      <c r="AN148" s="299"/>
      <c r="AO148" s="299"/>
      <c r="AP148" s="299"/>
      <c r="AQ148" s="299"/>
      <c r="AR148" s="78"/>
      <c r="AS148" s="78"/>
      <c r="AT148" s="78"/>
      <c r="AU148" s="78"/>
      <c r="AV148" s="78"/>
      <c r="AW148" s="78"/>
      <c r="AX148" s="78"/>
      <c r="AY148" s="78"/>
      <c r="AZ148" s="78"/>
      <c r="BA148" s="78"/>
      <c r="BB148" s="78"/>
      <c r="BC148" s="78"/>
      <c r="BD148" s="78"/>
      <c r="BE148" s="78"/>
      <c r="BF148" s="78"/>
      <c r="BG148" s="78"/>
      <c r="BH148" s="78"/>
      <c r="BI148" s="78"/>
      <c r="BJ148" s="78"/>
      <c r="BK148" s="78"/>
      <c r="BL148" s="78"/>
    </row>
    <row r="149" spans="1:64" ht="15.75" customHeight="1">
      <c r="A149" s="26"/>
      <c r="B149" s="78"/>
      <c r="C149" s="401"/>
      <c r="D149" s="402"/>
      <c r="E149" s="402"/>
      <c r="F149" s="401"/>
      <c r="G149" s="401"/>
      <c r="H149" s="401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299"/>
      <c r="AH149" s="299"/>
      <c r="AI149" s="299"/>
      <c r="AJ149" s="299"/>
      <c r="AK149" s="299"/>
      <c r="AL149" s="299"/>
      <c r="AM149" s="299"/>
      <c r="AN149" s="299"/>
      <c r="AO149" s="299"/>
      <c r="AP149" s="299"/>
      <c r="AQ149" s="299"/>
      <c r="AR149" s="78"/>
      <c r="AS149" s="78"/>
      <c r="AT149" s="78"/>
      <c r="AU149" s="78"/>
      <c r="AV149" s="78"/>
      <c r="AW149" s="78"/>
      <c r="AX149" s="78"/>
      <c r="AY149" s="78"/>
      <c r="AZ149" s="78"/>
      <c r="BA149" s="78"/>
      <c r="BB149" s="78"/>
      <c r="BC149" s="78"/>
      <c r="BD149" s="78"/>
      <c r="BE149" s="78"/>
      <c r="BF149" s="78"/>
      <c r="BG149" s="78"/>
      <c r="BH149" s="78"/>
      <c r="BI149" s="78"/>
      <c r="BJ149" s="78"/>
      <c r="BK149" s="78"/>
      <c r="BL149" s="78"/>
    </row>
    <row r="150" spans="1:64" ht="15.75" customHeight="1">
      <c r="A150" s="26"/>
      <c r="B150" s="78"/>
      <c r="C150" s="401"/>
      <c r="D150" s="402"/>
      <c r="E150" s="402"/>
      <c r="F150" s="401"/>
      <c r="G150" s="401"/>
      <c r="H150" s="401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299"/>
      <c r="AH150" s="299"/>
      <c r="AI150" s="299"/>
      <c r="AJ150" s="299"/>
      <c r="AK150" s="299"/>
      <c r="AL150" s="299"/>
      <c r="AM150" s="299"/>
      <c r="AN150" s="299"/>
      <c r="AO150" s="299"/>
      <c r="AP150" s="299"/>
      <c r="AQ150" s="299"/>
      <c r="AR150" s="78"/>
      <c r="AS150" s="78"/>
      <c r="AT150" s="78"/>
      <c r="AU150" s="78"/>
      <c r="AV150" s="78"/>
      <c r="AW150" s="78"/>
      <c r="AX150" s="78"/>
      <c r="AY150" s="78"/>
      <c r="AZ150" s="78"/>
      <c r="BA150" s="78"/>
      <c r="BB150" s="78"/>
      <c r="BC150" s="78"/>
      <c r="BD150" s="78"/>
      <c r="BE150" s="78"/>
      <c r="BF150" s="78"/>
      <c r="BG150" s="78"/>
      <c r="BH150" s="78"/>
      <c r="BI150" s="78"/>
      <c r="BJ150" s="78"/>
      <c r="BK150" s="78"/>
      <c r="BL150" s="78"/>
    </row>
    <row r="151" spans="1:64" ht="15.75" customHeight="1">
      <c r="A151" s="26"/>
      <c r="B151" s="78"/>
      <c r="C151" s="401"/>
      <c r="D151" s="402"/>
      <c r="E151" s="402"/>
      <c r="F151" s="401"/>
      <c r="G151" s="401"/>
      <c r="H151" s="401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299"/>
      <c r="AH151" s="299"/>
      <c r="AI151" s="299"/>
      <c r="AJ151" s="299"/>
      <c r="AK151" s="299"/>
      <c r="AL151" s="299"/>
      <c r="AM151" s="299"/>
      <c r="AN151" s="299"/>
      <c r="AO151" s="299"/>
      <c r="AP151" s="299"/>
      <c r="AQ151" s="299"/>
      <c r="AR151" s="78"/>
      <c r="AS151" s="78"/>
      <c r="AT151" s="78"/>
      <c r="AU151" s="78"/>
      <c r="AV151" s="78"/>
      <c r="AW151" s="78"/>
      <c r="AX151" s="78"/>
      <c r="AY151" s="78"/>
      <c r="AZ151" s="78"/>
      <c r="BA151" s="78"/>
      <c r="BB151" s="78"/>
      <c r="BC151" s="78"/>
      <c r="BD151" s="78"/>
      <c r="BE151" s="78"/>
      <c r="BF151" s="78"/>
      <c r="BG151" s="78"/>
      <c r="BH151" s="78"/>
      <c r="BI151" s="78"/>
      <c r="BJ151" s="78"/>
      <c r="BK151" s="78"/>
      <c r="BL151" s="78"/>
    </row>
    <row r="152" spans="1:64" ht="15.75" customHeight="1">
      <c r="A152" s="26"/>
      <c r="B152" s="78"/>
      <c r="C152" s="401"/>
      <c r="D152" s="402"/>
      <c r="E152" s="402"/>
      <c r="F152" s="401"/>
      <c r="G152" s="401"/>
      <c r="H152" s="401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299"/>
      <c r="AH152" s="299"/>
      <c r="AI152" s="299"/>
      <c r="AJ152" s="299"/>
      <c r="AK152" s="299"/>
      <c r="AL152" s="299"/>
      <c r="AM152" s="299"/>
      <c r="AN152" s="299"/>
      <c r="AO152" s="299"/>
      <c r="AP152" s="299"/>
      <c r="AQ152" s="299"/>
      <c r="AR152" s="78"/>
      <c r="AS152" s="78"/>
      <c r="AT152" s="78"/>
      <c r="AU152" s="78"/>
      <c r="AV152" s="78"/>
      <c r="AW152" s="78"/>
      <c r="AX152" s="78"/>
      <c r="AY152" s="78"/>
      <c r="AZ152" s="78"/>
      <c r="BA152" s="78"/>
      <c r="BB152" s="78"/>
      <c r="BC152" s="78"/>
      <c r="BD152" s="78"/>
      <c r="BE152" s="78"/>
      <c r="BF152" s="78"/>
      <c r="BG152" s="78"/>
      <c r="BH152" s="78"/>
      <c r="BI152" s="78"/>
      <c r="BJ152" s="78"/>
      <c r="BK152" s="78"/>
      <c r="BL152" s="78"/>
    </row>
    <row r="153" spans="1:64" ht="15.75" customHeight="1">
      <c r="A153" s="26"/>
      <c r="B153" s="78"/>
      <c r="C153" s="401"/>
      <c r="D153" s="402"/>
      <c r="E153" s="402"/>
      <c r="F153" s="401"/>
      <c r="G153" s="401"/>
      <c r="H153" s="401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299"/>
      <c r="AH153" s="299"/>
      <c r="AI153" s="299"/>
      <c r="AJ153" s="299"/>
      <c r="AK153" s="299"/>
      <c r="AL153" s="299"/>
      <c r="AM153" s="299"/>
      <c r="AN153" s="299"/>
      <c r="AO153" s="299"/>
      <c r="AP153" s="299"/>
      <c r="AQ153" s="299"/>
      <c r="AR153" s="78"/>
      <c r="AS153" s="78"/>
      <c r="AT153" s="78"/>
      <c r="AU153" s="78"/>
      <c r="AV153" s="78"/>
      <c r="AW153" s="78"/>
      <c r="AX153" s="78"/>
      <c r="AY153" s="78"/>
      <c r="AZ153" s="78"/>
      <c r="BA153" s="78"/>
      <c r="BB153" s="78"/>
      <c r="BC153" s="78"/>
      <c r="BD153" s="78"/>
      <c r="BE153" s="78"/>
      <c r="BF153" s="78"/>
      <c r="BG153" s="78"/>
      <c r="BH153" s="78"/>
      <c r="BI153" s="78"/>
      <c r="BJ153" s="78"/>
      <c r="BK153" s="78"/>
      <c r="BL153" s="78"/>
    </row>
    <row r="154" spans="1:64" ht="15.75" customHeight="1">
      <c r="A154" s="50" t="s">
        <v>88</v>
      </c>
      <c r="B154" s="51" t="s">
        <v>85</v>
      </c>
      <c r="C154" s="52"/>
      <c r="D154" s="53">
        <v>3</v>
      </c>
      <c r="E154" s="59"/>
      <c r="F154" s="55"/>
      <c r="G154" s="56">
        <v>3</v>
      </c>
      <c r="H154" s="57">
        <v>90</v>
      </c>
      <c r="I154" s="21">
        <v>45</v>
      </c>
      <c r="J154" s="22"/>
      <c r="K154" s="22"/>
      <c r="L154" s="22">
        <v>45</v>
      </c>
      <c r="M154" s="23">
        <v>45</v>
      </c>
      <c r="N154" s="25"/>
      <c r="O154" s="58"/>
      <c r="P154" s="23"/>
      <c r="Q154" s="487">
        <v>3</v>
      </c>
      <c r="R154" s="58"/>
      <c r="S154" s="23"/>
      <c r="T154" s="21"/>
      <c r="U154" s="58"/>
      <c r="V154" s="23"/>
      <c r="W154" s="60"/>
      <c r="X154" s="61"/>
      <c r="Y154" s="27" t="s">
        <v>259</v>
      </c>
      <c r="Z154" s="27"/>
      <c r="AA154" s="288">
        <v>68</v>
      </c>
      <c r="AB154" s="285" t="b">
        <v>1</v>
      </c>
      <c r="AC154" s="285" t="b">
        <v>1</v>
      </c>
      <c r="AD154" s="285"/>
      <c r="AE154" s="285" t="b">
        <v>0</v>
      </c>
      <c r="AF154" s="285" t="b">
        <v>1</v>
      </c>
      <c r="AG154" s="285"/>
      <c r="AH154" s="285" t="b">
        <v>1</v>
      </c>
      <c r="AI154" s="285" t="b">
        <v>1</v>
      </c>
      <c r="AJ154" s="285"/>
      <c r="AK154" s="285" t="b">
        <v>1</v>
      </c>
      <c r="AL154" s="285" t="b">
        <v>1</v>
      </c>
      <c r="AM154" s="27"/>
      <c r="AN154" s="27"/>
      <c r="AO154" s="27"/>
      <c r="AP154" s="27"/>
      <c r="AQ154" s="27"/>
      <c r="AR154" s="27"/>
      <c r="AS154" s="27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  <c r="BF154" s="27"/>
      <c r="BG154" s="27"/>
      <c r="BH154" s="27"/>
      <c r="BI154" s="27"/>
      <c r="BJ154" s="27"/>
      <c r="BK154" s="27"/>
      <c r="BL154" s="27"/>
    </row>
    <row r="155" spans="1:64" ht="15.75" customHeight="1">
      <c r="A155" s="94" t="s">
        <v>117</v>
      </c>
      <c r="B155" s="292" t="s">
        <v>267</v>
      </c>
      <c r="C155" s="293"/>
      <c r="D155" s="53">
        <v>3</v>
      </c>
      <c r="E155" s="53"/>
      <c r="F155" s="53"/>
      <c r="G155" s="294">
        <v>6</v>
      </c>
      <c r="H155" s="53">
        <v>180</v>
      </c>
      <c r="I155" s="295">
        <v>60</v>
      </c>
      <c r="J155" s="53">
        <v>30</v>
      </c>
      <c r="K155" s="53"/>
      <c r="L155" s="53">
        <v>30</v>
      </c>
      <c r="M155" s="99">
        <v>120</v>
      </c>
      <c r="N155" s="22"/>
      <c r="O155" s="22"/>
      <c r="P155" s="22"/>
      <c r="Q155" s="488">
        <v>4</v>
      </c>
      <c r="R155" s="22"/>
      <c r="S155" s="22"/>
      <c r="T155" s="22"/>
      <c r="U155" s="22"/>
      <c r="V155" s="22"/>
      <c r="W155" s="22"/>
      <c r="X155" s="22"/>
      <c r="Y155" s="27" t="s">
        <v>259</v>
      </c>
      <c r="Z155" s="27"/>
      <c r="AA155" s="27"/>
      <c r="AB155" s="285" t="b">
        <v>1</v>
      </c>
      <c r="AC155" s="285" t="b">
        <v>1</v>
      </c>
      <c r="AD155" s="285"/>
      <c r="AE155" s="285" t="b">
        <v>0</v>
      </c>
      <c r="AF155" s="285" t="b">
        <v>1</v>
      </c>
      <c r="AG155" s="285"/>
      <c r="AH155" s="285" t="b">
        <v>1</v>
      </c>
      <c r="AI155" s="285" t="b">
        <v>1</v>
      </c>
      <c r="AJ155" s="285"/>
      <c r="AK155" s="285" t="b">
        <v>1</v>
      </c>
      <c r="AL155" s="285" t="b">
        <v>1</v>
      </c>
      <c r="AM155" s="27"/>
      <c r="AN155" s="27"/>
      <c r="AO155" s="27"/>
      <c r="AP155" s="27"/>
      <c r="AQ155" s="27"/>
      <c r="AR155" s="27"/>
      <c r="AS155" s="27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  <c r="BF155" s="27"/>
      <c r="BG155" s="27"/>
      <c r="BH155" s="27"/>
      <c r="BI155" s="27"/>
      <c r="BJ155" s="27"/>
      <c r="BK155" s="27"/>
      <c r="BL155" s="27"/>
    </row>
    <row r="156" spans="1:64" ht="15.75" customHeight="1">
      <c r="A156" s="94" t="s">
        <v>119</v>
      </c>
      <c r="B156" s="292" t="s">
        <v>268</v>
      </c>
      <c r="C156" s="293"/>
      <c r="D156" s="53">
        <v>3</v>
      </c>
      <c r="E156" s="53"/>
      <c r="F156" s="53"/>
      <c r="G156" s="294">
        <v>5</v>
      </c>
      <c r="H156" s="53">
        <v>150</v>
      </c>
      <c r="I156" s="295">
        <v>45</v>
      </c>
      <c r="J156" s="53">
        <v>30</v>
      </c>
      <c r="K156" s="53"/>
      <c r="L156" s="53">
        <v>15</v>
      </c>
      <c r="M156" s="99">
        <v>105</v>
      </c>
      <c r="N156" s="22"/>
      <c r="O156" s="22"/>
      <c r="P156" s="22"/>
      <c r="Q156" s="488">
        <v>3</v>
      </c>
      <c r="R156" s="22"/>
      <c r="S156" s="22"/>
      <c r="T156" s="22"/>
      <c r="U156" s="22"/>
      <c r="V156" s="22"/>
      <c r="W156" s="22"/>
      <c r="X156" s="22"/>
      <c r="Y156" s="27" t="s">
        <v>259</v>
      </c>
      <c r="Z156" s="27"/>
      <c r="AA156" s="27"/>
      <c r="AB156" s="285" t="b">
        <v>1</v>
      </c>
      <c r="AC156" s="285" t="b">
        <v>1</v>
      </c>
      <c r="AD156" s="285"/>
      <c r="AE156" s="285" t="b">
        <v>0</v>
      </c>
      <c r="AF156" s="285" t="b">
        <v>1</v>
      </c>
      <c r="AG156" s="285"/>
      <c r="AH156" s="285" t="b">
        <v>1</v>
      </c>
      <c r="AI156" s="285" t="b">
        <v>1</v>
      </c>
      <c r="AJ156" s="285"/>
      <c r="AK156" s="285" t="b">
        <v>1</v>
      </c>
      <c r="AL156" s="285" t="b">
        <v>1</v>
      </c>
      <c r="AM156" s="27"/>
      <c r="AN156" s="27"/>
      <c r="AO156" s="27"/>
      <c r="AP156" s="27"/>
      <c r="AQ156" s="27"/>
      <c r="AR156" s="27"/>
      <c r="AS156" s="27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  <c r="BF156" s="27"/>
      <c r="BG156" s="27"/>
      <c r="BH156" s="27"/>
      <c r="BI156" s="27"/>
      <c r="BJ156" s="27"/>
      <c r="BK156" s="27"/>
      <c r="BL156" s="27"/>
    </row>
    <row r="157" spans="1:64" ht="15.75" customHeight="1">
      <c r="A157" s="130" t="s">
        <v>133</v>
      </c>
      <c r="B157" s="132" t="s">
        <v>134</v>
      </c>
      <c r="C157" s="93">
        <v>3</v>
      </c>
      <c r="D157" s="53"/>
      <c r="E157" s="54"/>
      <c r="F157" s="87"/>
      <c r="G157" s="85">
        <v>5</v>
      </c>
      <c r="H157" s="86">
        <v>150</v>
      </c>
      <c r="I157" s="52">
        <v>60</v>
      </c>
      <c r="J157" s="53">
        <v>30</v>
      </c>
      <c r="K157" s="53"/>
      <c r="L157" s="53">
        <v>30</v>
      </c>
      <c r="M157" s="87">
        <v>90</v>
      </c>
      <c r="N157" s="25"/>
      <c r="O157" s="58"/>
      <c r="P157" s="23"/>
      <c r="Q157" s="489">
        <v>4</v>
      </c>
      <c r="R157" s="58"/>
      <c r="S157" s="23"/>
      <c r="T157" s="21"/>
      <c r="U157" s="58"/>
      <c r="V157" s="23"/>
      <c r="W157" s="21"/>
      <c r="X157" s="23"/>
      <c r="Y157" s="78" t="s">
        <v>259</v>
      </c>
      <c r="Z157" s="27" t="s">
        <v>73</v>
      </c>
      <c r="AA157" s="78">
        <v>37</v>
      </c>
      <c r="AB157" s="285" t="b">
        <v>1</v>
      </c>
      <c r="AC157" s="285" t="b">
        <v>1</v>
      </c>
      <c r="AD157" s="299"/>
      <c r="AE157" s="285" t="b">
        <v>0</v>
      </c>
      <c r="AF157" s="285" t="b">
        <v>1</v>
      </c>
      <c r="AG157" s="299"/>
      <c r="AH157" s="285" t="b">
        <v>1</v>
      </c>
      <c r="AI157" s="285" t="b">
        <v>1</v>
      </c>
      <c r="AJ157" s="299"/>
      <c r="AK157" s="285" t="b">
        <v>1</v>
      </c>
      <c r="AL157" s="285" t="b">
        <v>1</v>
      </c>
      <c r="AM157" s="78"/>
      <c r="AN157" s="78"/>
      <c r="AO157" s="78"/>
      <c r="AP157" s="78"/>
      <c r="AQ157" s="78"/>
      <c r="AR157" s="78"/>
      <c r="AS157" s="78"/>
      <c r="AT157" s="78"/>
      <c r="AU157" s="78"/>
      <c r="AV157" s="78"/>
      <c r="AW157" s="78"/>
      <c r="AX157" s="78"/>
      <c r="AY157" s="78"/>
      <c r="AZ157" s="78"/>
      <c r="BA157" s="78"/>
      <c r="BB157" s="78"/>
      <c r="BC157" s="78"/>
      <c r="BD157" s="78"/>
      <c r="BE157" s="78"/>
      <c r="BF157" s="78"/>
      <c r="BG157" s="78"/>
      <c r="BH157" s="78"/>
      <c r="BI157" s="78"/>
      <c r="BJ157" s="78"/>
      <c r="BK157" s="78"/>
      <c r="BL157" s="78"/>
    </row>
    <row r="158" spans="1:64" ht="15.75" customHeight="1">
      <c r="A158" s="130" t="s">
        <v>137</v>
      </c>
      <c r="B158" s="132" t="s">
        <v>138</v>
      </c>
      <c r="C158" s="93"/>
      <c r="D158" s="53">
        <v>3</v>
      </c>
      <c r="E158" s="54"/>
      <c r="F158" s="87"/>
      <c r="G158" s="85">
        <v>1</v>
      </c>
      <c r="H158" s="86">
        <v>30</v>
      </c>
      <c r="I158" s="52">
        <v>15</v>
      </c>
      <c r="J158" s="53"/>
      <c r="K158" s="53"/>
      <c r="L158" s="53">
        <v>15</v>
      </c>
      <c r="M158" s="87">
        <v>15</v>
      </c>
      <c r="N158" s="25"/>
      <c r="O158" s="58"/>
      <c r="P158" s="23"/>
      <c r="Q158" s="487">
        <v>1</v>
      </c>
      <c r="R158" s="58"/>
      <c r="S158" s="23"/>
      <c r="T158" s="21"/>
      <c r="U158" s="58"/>
      <c r="V158" s="23"/>
      <c r="W158" s="21"/>
      <c r="X158" s="23"/>
      <c r="Y158" s="78" t="s">
        <v>259</v>
      </c>
      <c r="Z158" s="78"/>
      <c r="AA158" s="302">
        <v>91</v>
      </c>
      <c r="AB158" s="285" t="b">
        <v>1</v>
      </c>
      <c r="AC158" s="285" t="b">
        <v>1</v>
      </c>
      <c r="AD158" s="299"/>
      <c r="AE158" s="285" t="b">
        <v>0</v>
      </c>
      <c r="AF158" s="285" t="b">
        <v>1</v>
      </c>
      <c r="AG158" s="299"/>
      <c r="AH158" s="285" t="b">
        <v>1</v>
      </c>
      <c r="AI158" s="285" t="b">
        <v>1</v>
      </c>
      <c r="AJ158" s="299"/>
      <c r="AK158" s="285" t="b">
        <v>1</v>
      </c>
      <c r="AL158" s="285" t="b">
        <v>1</v>
      </c>
      <c r="AM158" s="78"/>
      <c r="AN158" s="78"/>
      <c r="AO158" s="78"/>
      <c r="AP158" s="78"/>
      <c r="AQ158" s="78"/>
      <c r="AR158" s="78"/>
      <c r="AS158" s="78"/>
      <c r="AT158" s="78"/>
      <c r="AU158" s="78"/>
      <c r="AV158" s="78"/>
      <c r="AW158" s="78"/>
      <c r="AX158" s="78"/>
      <c r="AY158" s="78"/>
      <c r="AZ158" s="78"/>
      <c r="BA158" s="78"/>
      <c r="BB158" s="78"/>
      <c r="BC158" s="78"/>
      <c r="BD158" s="78"/>
      <c r="BE158" s="78"/>
      <c r="BF158" s="78"/>
      <c r="BG158" s="78"/>
      <c r="BH158" s="78"/>
      <c r="BI158" s="78"/>
      <c r="BJ158" s="78"/>
      <c r="BK158" s="78"/>
      <c r="BL158" s="78"/>
    </row>
    <row r="159" spans="1:64" ht="15.75" customHeight="1">
      <c r="A159" s="137" t="s">
        <v>141</v>
      </c>
      <c r="B159" s="138" t="s">
        <v>140</v>
      </c>
      <c r="C159" s="139">
        <v>3</v>
      </c>
      <c r="D159" s="140"/>
      <c r="E159" s="140"/>
      <c r="F159" s="141"/>
      <c r="G159" s="142">
        <v>6</v>
      </c>
      <c r="H159" s="57">
        <v>180</v>
      </c>
      <c r="I159" s="21">
        <v>60</v>
      </c>
      <c r="J159" s="22">
        <v>30</v>
      </c>
      <c r="K159" s="22"/>
      <c r="L159" s="22">
        <v>30</v>
      </c>
      <c r="M159" s="23">
        <v>120</v>
      </c>
      <c r="N159" s="25"/>
      <c r="O159" s="58"/>
      <c r="P159" s="23"/>
      <c r="Q159" s="21">
        <v>4</v>
      </c>
      <c r="R159" s="58"/>
      <c r="S159" s="23"/>
      <c r="T159" s="21"/>
      <c r="U159" s="58"/>
      <c r="V159" s="23"/>
      <c r="W159" s="25"/>
      <c r="X159" s="23"/>
      <c r="Y159" s="78" t="s">
        <v>259</v>
      </c>
      <c r="Z159" s="78"/>
      <c r="AA159" s="78"/>
      <c r="AB159" s="285" t="b">
        <v>1</v>
      </c>
      <c r="AC159" s="285" t="b">
        <v>1</v>
      </c>
      <c r="AD159" s="299"/>
      <c r="AE159" s="285" t="b">
        <v>0</v>
      </c>
      <c r="AF159" s="285" t="b">
        <v>1</v>
      </c>
      <c r="AG159" s="299"/>
      <c r="AH159" s="285" t="b">
        <v>1</v>
      </c>
      <c r="AI159" s="285" t="b">
        <v>1</v>
      </c>
      <c r="AJ159" s="299"/>
      <c r="AK159" s="285" t="b">
        <v>1</v>
      </c>
      <c r="AL159" s="285" t="b">
        <v>1</v>
      </c>
      <c r="AM159" s="78"/>
      <c r="AN159" s="78"/>
      <c r="AO159" s="78"/>
      <c r="AP159" s="78"/>
      <c r="AQ159" s="78"/>
      <c r="AR159" s="78"/>
      <c r="AS159" s="78"/>
      <c r="AT159" s="78"/>
      <c r="AU159" s="78"/>
      <c r="AV159" s="78"/>
      <c r="AW159" s="78"/>
      <c r="AX159" s="78"/>
      <c r="AY159" s="78"/>
      <c r="AZ159" s="78"/>
      <c r="BA159" s="78"/>
      <c r="BB159" s="78"/>
      <c r="BC159" s="78"/>
      <c r="BD159" s="78"/>
      <c r="BE159" s="78"/>
      <c r="BF159" s="78"/>
      <c r="BG159" s="78"/>
      <c r="BH159" s="78"/>
      <c r="BI159" s="78"/>
      <c r="BJ159" s="78"/>
      <c r="BK159" s="78"/>
      <c r="BL159" s="78"/>
    </row>
    <row r="160" spans="1:64" ht="16.5" customHeight="1">
      <c r="A160" s="26"/>
      <c r="B160" s="496" t="s">
        <v>300</v>
      </c>
      <c r="C160" s="343"/>
      <c r="D160" s="344">
        <v>3</v>
      </c>
      <c r="E160" s="344"/>
      <c r="F160" s="345"/>
      <c r="G160" s="346">
        <v>4</v>
      </c>
      <c r="H160" s="347">
        <v>120</v>
      </c>
      <c r="I160" s="344"/>
      <c r="J160" s="344"/>
      <c r="K160" s="344"/>
      <c r="L160" s="344"/>
      <c r="M160" s="344"/>
      <c r="N160" s="344"/>
      <c r="O160" s="344"/>
      <c r="P160" s="344"/>
      <c r="Q160" s="344">
        <v>4</v>
      </c>
      <c r="R160" s="344"/>
      <c r="S160" s="344"/>
      <c r="T160" s="344"/>
      <c r="U160" s="344"/>
      <c r="V160" s="344"/>
      <c r="W160" s="344"/>
      <c r="X160" s="344"/>
      <c r="Y160" s="78"/>
      <c r="Z160" s="78"/>
      <c r="AA160" s="78"/>
      <c r="AB160" s="299"/>
      <c r="AC160" s="299"/>
      <c r="AD160" s="299"/>
      <c r="AE160" s="299"/>
      <c r="AF160" s="299"/>
      <c r="AG160" s="299"/>
      <c r="AH160" s="299"/>
      <c r="AI160" s="299"/>
      <c r="AJ160" s="299"/>
      <c r="AK160" s="299"/>
      <c r="AL160" s="299"/>
      <c r="AM160" s="78"/>
      <c r="AN160" s="78"/>
      <c r="AO160" s="78"/>
      <c r="AP160" s="78"/>
      <c r="AQ160" s="78"/>
      <c r="AR160" s="78"/>
      <c r="AS160" s="78"/>
      <c r="AT160" s="78"/>
      <c r="AU160" s="78"/>
      <c r="AV160" s="78"/>
      <c r="AW160" s="78"/>
      <c r="AX160" s="78"/>
      <c r="AY160" s="78"/>
      <c r="AZ160" s="78"/>
      <c r="BA160" s="78"/>
      <c r="BB160" s="78"/>
      <c r="BC160" s="78"/>
      <c r="BD160" s="78"/>
      <c r="BE160" s="78"/>
      <c r="BF160" s="78"/>
      <c r="BG160" s="78"/>
      <c r="BH160" s="78"/>
      <c r="BI160" s="78"/>
      <c r="BJ160" s="78"/>
      <c r="BK160" s="78"/>
      <c r="BL160" s="78"/>
    </row>
    <row r="161" spans="1:64" ht="15.75" customHeight="1">
      <c r="A161" s="353" t="s">
        <v>212</v>
      </c>
      <c r="B161" s="354" t="s">
        <v>122</v>
      </c>
      <c r="C161" s="224"/>
      <c r="D161" s="225">
        <v>3</v>
      </c>
      <c r="E161" s="225"/>
      <c r="F161" s="226"/>
      <c r="G161" s="227">
        <v>4</v>
      </c>
      <c r="H161" s="227">
        <v>120</v>
      </c>
      <c r="I161" s="228">
        <v>60</v>
      </c>
      <c r="J161" s="229">
        <v>30</v>
      </c>
      <c r="K161" s="229"/>
      <c r="L161" s="229">
        <v>30</v>
      </c>
      <c r="M161" s="230">
        <v>60</v>
      </c>
      <c r="N161" s="224"/>
      <c r="O161" s="231"/>
      <c r="P161" s="226"/>
      <c r="Q161" s="224">
        <v>4</v>
      </c>
      <c r="R161" s="231"/>
      <c r="S161" s="226"/>
      <c r="T161" s="224"/>
      <c r="U161" s="231"/>
      <c r="V161" s="226"/>
      <c r="W161" s="224"/>
      <c r="X161" s="226"/>
      <c r="Y161" s="78"/>
      <c r="Z161" s="27" t="s">
        <v>71</v>
      </c>
      <c r="AA161" s="302">
        <v>2</v>
      </c>
      <c r="AB161" s="285" t="b">
        <v>1</v>
      </c>
      <c r="AC161" s="285" t="b">
        <v>1</v>
      </c>
      <c r="AD161" s="299"/>
      <c r="AE161" s="285" t="b">
        <v>0</v>
      </c>
      <c r="AF161" s="285" t="b">
        <v>1</v>
      </c>
      <c r="AG161" s="299"/>
      <c r="AH161" s="285" t="b">
        <v>1</v>
      </c>
      <c r="AI161" s="285" t="b">
        <v>1</v>
      </c>
      <c r="AJ161" s="299"/>
      <c r="AK161" s="285" t="b">
        <v>1</v>
      </c>
      <c r="AL161" s="285" t="b">
        <v>1</v>
      </c>
      <c r="AM161" s="78"/>
      <c r="AN161" s="78"/>
      <c r="AO161" s="78"/>
      <c r="AP161" s="78"/>
      <c r="AQ161" s="78"/>
      <c r="AR161" s="78"/>
      <c r="AS161" s="78"/>
      <c r="AT161" s="78"/>
      <c r="AU161" s="78"/>
      <c r="AV161" s="78"/>
      <c r="AW161" s="78"/>
      <c r="AX161" s="78"/>
      <c r="AY161" s="78"/>
      <c r="AZ161" s="78"/>
      <c r="BA161" s="78"/>
      <c r="BB161" s="78"/>
      <c r="BC161" s="78"/>
      <c r="BD161" s="78"/>
      <c r="BE161" s="78"/>
      <c r="BF161" s="78"/>
      <c r="BG161" s="78"/>
      <c r="BH161" s="78"/>
      <c r="BI161" s="78"/>
      <c r="BJ161" s="78"/>
      <c r="BK161" s="78"/>
      <c r="BL161" s="78"/>
    </row>
    <row r="162" spans="1:64" ht="15.75" customHeight="1">
      <c r="A162" s="353" t="s">
        <v>215</v>
      </c>
      <c r="B162" s="223" t="s">
        <v>150</v>
      </c>
      <c r="C162" s="217"/>
      <c r="D162" s="218">
        <v>3</v>
      </c>
      <c r="E162" s="218"/>
      <c r="F162" s="219"/>
      <c r="G162" s="220">
        <v>4</v>
      </c>
      <c r="H162" s="220">
        <v>120</v>
      </c>
      <c r="I162" s="186">
        <v>60</v>
      </c>
      <c r="J162" s="187">
        <v>30</v>
      </c>
      <c r="K162" s="187"/>
      <c r="L162" s="187">
        <v>30</v>
      </c>
      <c r="M162" s="221">
        <v>60</v>
      </c>
      <c r="N162" s="217"/>
      <c r="O162" s="222"/>
      <c r="P162" s="219"/>
      <c r="Q162" s="217">
        <v>4</v>
      </c>
      <c r="R162" s="231"/>
      <c r="S162" s="226"/>
      <c r="T162" s="80"/>
      <c r="U162" s="81"/>
      <c r="V162" s="82"/>
      <c r="W162" s="80"/>
      <c r="X162" s="82"/>
      <c r="Y162" s="78"/>
      <c r="Z162" s="27" t="s">
        <v>72</v>
      </c>
      <c r="AA162" s="302">
        <v>2</v>
      </c>
      <c r="AB162" s="285"/>
      <c r="AC162" s="285"/>
      <c r="AD162" s="299"/>
      <c r="AE162" s="285"/>
      <c r="AF162" s="285"/>
      <c r="AG162" s="299"/>
      <c r="AH162" s="285"/>
      <c r="AI162" s="285"/>
      <c r="AJ162" s="299"/>
      <c r="AK162" s="285"/>
      <c r="AL162" s="285"/>
      <c r="AM162" s="78"/>
      <c r="AN162" s="78"/>
      <c r="AO162" s="78"/>
      <c r="AP162" s="78"/>
      <c r="AQ162" s="78"/>
      <c r="AR162" s="78"/>
      <c r="AS162" s="78"/>
      <c r="AT162" s="78"/>
      <c r="AU162" s="78"/>
      <c r="AV162" s="78"/>
      <c r="AW162" s="78"/>
      <c r="AX162" s="78"/>
      <c r="AY162" s="78"/>
      <c r="AZ162" s="78"/>
      <c r="BA162" s="78"/>
      <c r="BB162" s="78"/>
      <c r="BC162" s="78"/>
      <c r="BD162" s="78"/>
      <c r="BE162" s="78"/>
      <c r="BF162" s="78"/>
      <c r="BG162" s="78"/>
      <c r="BH162" s="78"/>
      <c r="BI162" s="78"/>
      <c r="BJ162" s="78"/>
      <c r="BK162" s="78"/>
      <c r="BL162" s="78"/>
    </row>
    <row r="163" spans="1:64" ht="15.75" customHeight="1">
      <c r="A163" s="26"/>
      <c r="B163" s="78"/>
      <c r="C163" s="401"/>
      <c r="D163" s="402"/>
      <c r="E163" s="402"/>
      <c r="F163" s="401"/>
      <c r="G163" s="401"/>
      <c r="H163" s="401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299"/>
      <c r="AH163" s="299"/>
      <c r="AI163" s="299"/>
      <c r="AJ163" s="299"/>
      <c r="AK163" s="299"/>
      <c r="AL163" s="299"/>
      <c r="AM163" s="299"/>
      <c r="AN163" s="299"/>
      <c r="AO163" s="299"/>
      <c r="AP163" s="299"/>
      <c r="AQ163" s="299"/>
      <c r="AR163" s="78"/>
      <c r="AS163" s="78"/>
      <c r="AT163" s="78"/>
      <c r="AU163" s="78"/>
      <c r="AV163" s="78"/>
      <c r="AW163" s="78"/>
      <c r="AX163" s="78"/>
      <c r="AY163" s="78"/>
      <c r="AZ163" s="78"/>
      <c r="BA163" s="78"/>
      <c r="BB163" s="78"/>
      <c r="BC163" s="78"/>
      <c r="BD163" s="78"/>
      <c r="BE163" s="78"/>
      <c r="BF163" s="78"/>
      <c r="BG163" s="78"/>
      <c r="BH163" s="78"/>
      <c r="BI163" s="78"/>
      <c r="BJ163" s="78"/>
      <c r="BK163" s="78"/>
      <c r="BL163" s="78"/>
    </row>
    <row r="164" spans="1:64" ht="15.75" customHeight="1">
      <c r="A164" s="26"/>
      <c r="B164" s="78"/>
      <c r="C164" s="401"/>
      <c r="D164" s="402"/>
      <c r="E164" s="402"/>
      <c r="F164" s="401"/>
      <c r="G164" s="401"/>
      <c r="H164" s="401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299"/>
      <c r="AH164" s="299"/>
      <c r="AI164" s="299"/>
      <c r="AJ164" s="299"/>
      <c r="AK164" s="299"/>
      <c r="AL164" s="299"/>
      <c r="AM164" s="299"/>
      <c r="AN164" s="299"/>
      <c r="AO164" s="299"/>
      <c r="AP164" s="299"/>
      <c r="AQ164" s="299"/>
      <c r="AR164" s="78"/>
      <c r="AS164" s="78"/>
      <c r="AT164" s="78"/>
      <c r="AU164" s="78"/>
      <c r="AV164" s="78"/>
      <c r="AW164" s="78"/>
      <c r="AX164" s="78"/>
      <c r="AY164" s="78"/>
      <c r="AZ164" s="78"/>
      <c r="BA164" s="78"/>
      <c r="BB164" s="78"/>
      <c r="BC164" s="78"/>
      <c r="BD164" s="78"/>
      <c r="BE164" s="78"/>
      <c r="BF164" s="78"/>
      <c r="BG164" s="78"/>
      <c r="BH164" s="78"/>
      <c r="BI164" s="78"/>
      <c r="BJ164" s="78"/>
      <c r="BK164" s="78"/>
      <c r="BL164" s="78"/>
    </row>
    <row r="165" spans="1:64" ht="15.75" customHeight="1">
      <c r="A165" s="26"/>
      <c r="B165" s="78"/>
      <c r="C165" s="401"/>
      <c r="D165" s="402"/>
      <c r="E165" s="402"/>
      <c r="F165" s="401"/>
      <c r="G165" s="401"/>
      <c r="H165" s="401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299"/>
      <c r="AH165" s="299"/>
      <c r="AI165" s="299"/>
      <c r="AJ165" s="299"/>
      <c r="AK165" s="299"/>
      <c r="AL165" s="299"/>
      <c r="AM165" s="299"/>
      <c r="AN165" s="299"/>
      <c r="AO165" s="299"/>
      <c r="AP165" s="299"/>
      <c r="AQ165" s="299"/>
      <c r="AR165" s="78"/>
      <c r="AS165" s="78"/>
      <c r="AT165" s="78"/>
      <c r="AU165" s="78"/>
      <c r="AV165" s="78"/>
      <c r="AW165" s="78"/>
      <c r="AX165" s="78"/>
      <c r="AY165" s="78"/>
      <c r="AZ165" s="78"/>
      <c r="BA165" s="78"/>
      <c r="BB165" s="78"/>
      <c r="BC165" s="78"/>
      <c r="BD165" s="78"/>
      <c r="BE165" s="78"/>
      <c r="BF165" s="78"/>
      <c r="BG165" s="78"/>
      <c r="BH165" s="78"/>
      <c r="BI165" s="78"/>
      <c r="BJ165" s="78"/>
      <c r="BK165" s="78"/>
      <c r="BL165" s="78"/>
    </row>
    <row r="166" spans="1:64" ht="15.75" customHeight="1">
      <c r="A166" s="26"/>
      <c r="B166" s="78"/>
      <c r="C166" s="401"/>
      <c r="D166" s="402"/>
      <c r="E166" s="402"/>
      <c r="F166" s="401"/>
      <c r="G166" s="401"/>
      <c r="H166" s="401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299"/>
      <c r="AH166" s="299"/>
      <c r="AI166" s="299"/>
      <c r="AJ166" s="299"/>
      <c r="AK166" s="299"/>
      <c r="AL166" s="299"/>
      <c r="AM166" s="299"/>
      <c r="AN166" s="299"/>
      <c r="AO166" s="299"/>
      <c r="AP166" s="299"/>
      <c r="AQ166" s="299"/>
      <c r="AR166" s="78"/>
      <c r="AS166" s="78"/>
      <c r="AT166" s="78"/>
      <c r="AU166" s="78"/>
      <c r="AV166" s="78"/>
      <c r="AW166" s="78"/>
      <c r="AX166" s="78"/>
      <c r="AY166" s="78"/>
      <c r="AZ166" s="78"/>
      <c r="BA166" s="78"/>
      <c r="BB166" s="78"/>
      <c r="BC166" s="78"/>
      <c r="BD166" s="78"/>
      <c r="BE166" s="78"/>
      <c r="BF166" s="78"/>
      <c r="BG166" s="78"/>
      <c r="BH166" s="78"/>
      <c r="BI166" s="78"/>
      <c r="BJ166" s="78"/>
      <c r="BK166" s="78"/>
      <c r="BL166" s="78"/>
    </row>
    <row r="167" spans="1:64" ht="15.75" customHeight="1">
      <c r="A167" s="50" t="s">
        <v>89</v>
      </c>
      <c r="B167" s="51" t="s">
        <v>85</v>
      </c>
      <c r="C167" s="52"/>
      <c r="D167" s="62" t="s">
        <v>260</v>
      </c>
      <c r="E167" s="62"/>
      <c r="F167" s="55"/>
      <c r="G167" s="56">
        <v>3</v>
      </c>
      <c r="H167" s="57">
        <v>90</v>
      </c>
      <c r="I167" s="21">
        <v>36</v>
      </c>
      <c r="J167" s="22"/>
      <c r="K167" s="22"/>
      <c r="L167" s="22">
        <v>36</v>
      </c>
      <c r="M167" s="23">
        <v>54</v>
      </c>
      <c r="N167" s="25"/>
      <c r="O167" s="58"/>
      <c r="P167" s="23"/>
      <c r="Q167" s="21"/>
      <c r="R167" s="58">
        <v>2</v>
      </c>
      <c r="S167" s="23">
        <v>2</v>
      </c>
      <c r="T167" s="21"/>
      <c r="U167" s="58"/>
      <c r="V167" s="23"/>
      <c r="W167" s="21"/>
      <c r="X167" s="23"/>
      <c r="Y167" s="27" t="s">
        <v>259</v>
      </c>
      <c r="Z167" s="27"/>
      <c r="AA167" s="27"/>
      <c r="AB167" s="285" t="b">
        <v>1</v>
      </c>
      <c r="AC167" s="285" t="b">
        <v>1</v>
      </c>
      <c r="AD167" s="285"/>
      <c r="AE167" s="285" t="b">
        <v>1</v>
      </c>
      <c r="AF167" s="285" t="b">
        <v>0</v>
      </c>
      <c r="AG167" s="285"/>
      <c r="AH167" s="285" t="b">
        <v>1</v>
      </c>
      <c r="AI167" s="285" t="b">
        <v>1</v>
      </c>
      <c r="AJ167" s="285"/>
      <c r="AK167" s="285" t="b">
        <v>1</v>
      </c>
      <c r="AL167" s="285" t="b">
        <v>1</v>
      </c>
      <c r="AM167" s="27"/>
      <c r="AN167" s="27"/>
      <c r="AO167" s="27"/>
      <c r="AP167" s="27"/>
      <c r="AQ167" s="27"/>
      <c r="AR167" s="27"/>
      <c r="AS167" s="27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  <c r="BF167" s="27"/>
      <c r="BG167" s="27"/>
      <c r="BH167" s="27"/>
      <c r="BI167" s="27"/>
      <c r="BJ167" s="27"/>
      <c r="BK167" s="27"/>
      <c r="BL167" s="27"/>
    </row>
    <row r="168" spans="1:64" ht="15.75" customHeight="1">
      <c r="A168" s="932" t="s">
        <v>126</v>
      </c>
      <c r="B168" s="887"/>
      <c r="C168" s="269"/>
      <c r="D168" s="296"/>
      <c r="E168" s="244"/>
      <c r="F168" s="244"/>
      <c r="G168" s="297">
        <v>68</v>
      </c>
      <c r="H168" s="117">
        <v>2040</v>
      </c>
      <c r="I168" s="117">
        <v>846</v>
      </c>
      <c r="J168" s="117">
        <v>333</v>
      </c>
      <c r="K168" s="117">
        <v>63</v>
      </c>
      <c r="L168" s="117">
        <v>450</v>
      </c>
      <c r="M168" s="117">
        <v>1194</v>
      </c>
      <c r="N168" s="117">
        <v>26</v>
      </c>
      <c r="O168" s="117">
        <v>15</v>
      </c>
      <c r="P168" s="117">
        <v>15</v>
      </c>
      <c r="Q168" s="117">
        <v>10</v>
      </c>
      <c r="R168" s="117">
        <v>2</v>
      </c>
      <c r="S168" s="117">
        <v>2</v>
      </c>
      <c r="T168" s="117">
        <v>0</v>
      </c>
      <c r="U168" s="117">
        <v>0</v>
      </c>
      <c r="V168" s="117">
        <v>0</v>
      </c>
      <c r="W168" s="117">
        <v>0</v>
      </c>
      <c r="X168" s="117">
        <v>0</v>
      </c>
      <c r="Y168" s="27">
        <v>2040</v>
      </c>
      <c r="Z168" s="27"/>
      <c r="AA168" s="27"/>
      <c r="AB168" s="298">
        <v>30</v>
      </c>
      <c r="AC168" s="298">
        <v>21</v>
      </c>
      <c r="AD168" s="298">
        <v>0</v>
      </c>
      <c r="AE168" s="298">
        <v>14</v>
      </c>
      <c r="AF168" s="298">
        <v>3</v>
      </c>
      <c r="AG168" s="298">
        <v>0</v>
      </c>
      <c r="AH168" s="298">
        <v>0</v>
      </c>
      <c r="AI168" s="298">
        <v>0</v>
      </c>
      <c r="AJ168" s="298">
        <v>0</v>
      </c>
      <c r="AK168" s="298">
        <v>0</v>
      </c>
      <c r="AL168" s="298">
        <v>0</v>
      </c>
      <c r="AM168" s="288">
        <v>68</v>
      </c>
      <c r="AN168" s="27"/>
      <c r="AO168" s="27"/>
      <c r="AP168" s="27"/>
      <c r="AQ168" s="27"/>
      <c r="AR168" s="27"/>
      <c r="AS168" s="27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  <c r="BF168" s="27"/>
      <c r="BG168" s="27"/>
      <c r="BH168" s="27"/>
      <c r="BI168" s="27"/>
      <c r="BJ168" s="27"/>
      <c r="BK168" s="27"/>
      <c r="BL168" s="27"/>
    </row>
    <row r="169" spans="1:64" ht="15.75" customHeight="1">
      <c r="A169" s="130" t="s">
        <v>131</v>
      </c>
      <c r="B169" s="131" t="s">
        <v>213</v>
      </c>
      <c r="C169" s="52">
        <v>4</v>
      </c>
      <c r="D169" s="53"/>
      <c r="E169" s="54"/>
      <c r="F169" s="90"/>
      <c r="G169" s="85">
        <v>6</v>
      </c>
      <c r="H169" s="86">
        <v>180</v>
      </c>
      <c r="I169" s="52">
        <v>72</v>
      </c>
      <c r="J169" s="53">
        <v>36</v>
      </c>
      <c r="K169" s="53"/>
      <c r="L169" s="53">
        <v>36</v>
      </c>
      <c r="M169" s="87">
        <v>108</v>
      </c>
      <c r="N169" s="25"/>
      <c r="O169" s="58"/>
      <c r="P169" s="88"/>
      <c r="Q169" s="21"/>
      <c r="R169" s="58">
        <v>4</v>
      </c>
      <c r="S169" s="23">
        <v>4</v>
      </c>
      <c r="T169" s="21"/>
      <c r="U169" s="58"/>
      <c r="V169" s="23"/>
      <c r="W169" s="21"/>
      <c r="X169" s="23"/>
      <c r="Y169" s="78" t="s">
        <v>259</v>
      </c>
      <c r="Z169" s="27" t="s">
        <v>72</v>
      </c>
      <c r="AA169" s="78">
        <v>24</v>
      </c>
      <c r="AB169" s="285" t="b">
        <v>1</v>
      </c>
      <c r="AC169" s="285" t="b">
        <v>1</v>
      </c>
      <c r="AD169" s="299"/>
      <c r="AE169" s="285" t="b">
        <v>1</v>
      </c>
      <c r="AF169" s="285" t="b">
        <v>0</v>
      </c>
      <c r="AG169" s="299"/>
      <c r="AH169" s="285" t="b">
        <v>1</v>
      </c>
      <c r="AI169" s="285" t="b">
        <v>1</v>
      </c>
      <c r="AJ169" s="299"/>
      <c r="AK169" s="285" t="b">
        <v>1</v>
      </c>
      <c r="AL169" s="285" t="b">
        <v>1</v>
      </c>
      <c r="AM169" s="78"/>
      <c r="AN169" s="78"/>
      <c r="AO169" s="78"/>
      <c r="AP169" s="78"/>
      <c r="AQ169" s="78"/>
      <c r="AR169" s="78"/>
      <c r="AS169" s="78"/>
      <c r="AT169" s="78"/>
      <c r="AU169" s="78"/>
      <c r="AV169" s="78"/>
      <c r="AW169" s="78"/>
      <c r="AX169" s="78"/>
      <c r="AY169" s="78"/>
      <c r="AZ169" s="78"/>
      <c r="BA169" s="78"/>
      <c r="BB169" s="78"/>
      <c r="BC169" s="78"/>
      <c r="BD169" s="78"/>
      <c r="BE169" s="78"/>
      <c r="BF169" s="78"/>
      <c r="BG169" s="78"/>
      <c r="BH169" s="78"/>
      <c r="BI169" s="78"/>
      <c r="BJ169" s="78"/>
      <c r="BK169" s="78"/>
      <c r="BL169" s="78"/>
    </row>
    <row r="170" spans="1:64" ht="15.75" customHeight="1">
      <c r="A170" s="137" t="s">
        <v>142</v>
      </c>
      <c r="B170" s="138" t="s">
        <v>143</v>
      </c>
      <c r="C170" s="139"/>
      <c r="D170" s="143"/>
      <c r="E170" s="144"/>
      <c r="F170" s="141" t="s">
        <v>90</v>
      </c>
      <c r="G170" s="142">
        <v>1</v>
      </c>
      <c r="H170" s="57">
        <v>30</v>
      </c>
      <c r="I170" s="21"/>
      <c r="J170" s="22"/>
      <c r="K170" s="22"/>
      <c r="L170" s="22"/>
      <c r="M170" s="23">
        <v>30</v>
      </c>
      <c r="N170" s="25"/>
      <c r="O170" s="58"/>
      <c r="P170" s="23"/>
      <c r="Q170" s="21"/>
      <c r="R170" s="303" t="s">
        <v>259</v>
      </c>
      <c r="S170" s="145"/>
      <c r="T170" s="21"/>
      <c r="U170" s="303"/>
      <c r="V170" s="23"/>
      <c r="W170" s="25"/>
      <c r="X170" s="23"/>
      <c r="Y170" s="78" t="s">
        <v>259</v>
      </c>
      <c r="Z170" s="78"/>
      <c r="AA170" s="78"/>
      <c r="AB170" s="285" t="b">
        <v>1</v>
      </c>
      <c r="AC170" s="285" t="b">
        <v>1</v>
      </c>
      <c r="AD170" s="299"/>
      <c r="AE170" s="285" t="b">
        <v>1</v>
      </c>
      <c r="AF170" s="285" t="b">
        <v>0</v>
      </c>
      <c r="AG170" s="299"/>
      <c r="AH170" s="285" t="b">
        <v>1</v>
      </c>
      <c r="AI170" s="285" t="b">
        <v>1</v>
      </c>
      <c r="AJ170" s="299"/>
      <c r="AK170" s="285" t="b">
        <v>1</v>
      </c>
      <c r="AL170" s="285" t="b">
        <v>1</v>
      </c>
      <c r="AM170" s="78"/>
      <c r="AN170" s="78"/>
      <c r="AO170" s="78"/>
      <c r="AP170" s="78"/>
      <c r="AQ170" s="78"/>
      <c r="AR170" s="78"/>
      <c r="AS170" s="78"/>
      <c r="AT170" s="78"/>
      <c r="AU170" s="78"/>
      <c r="AV170" s="78"/>
      <c r="AW170" s="78"/>
      <c r="AX170" s="78"/>
      <c r="AY170" s="78"/>
      <c r="AZ170" s="78"/>
      <c r="BA170" s="78"/>
      <c r="BB170" s="78"/>
      <c r="BC170" s="78"/>
      <c r="BD170" s="78"/>
      <c r="BE170" s="78"/>
      <c r="BF170" s="78"/>
      <c r="BG170" s="78"/>
      <c r="BH170" s="78"/>
      <c r="BI170" s="78"/>
      <c r="BJ170" s="78"/>
      <c r="BK170" s="78"/>
      <c r="BL170" s="78"/>
    </row>
    <row r="171" spans="1:64" ht="15.75" customHeight="1">
      <c r="A171" s="137" t="s">
        <v>272</v>
      </c>
      <c r="B171" s="138" t="s">
        <v>157</v>
      </c>
      <c r="C171" s="139">
        <v>4</v>
      </c>
      <c r="D171" s="140"/>
      <c r="E171" s="140"/>
      <c r="F171" s="141"/>
      <c r="G171" s="142">
        <v>5</v>
      </c>
      <c r="H171" s="57">
        <v>150</v>
      </c>
      <c r="I171" s="21">
        <v>72</v>
      </c>
      <c r="J171" s="22">
        <v>36</v>
      </c>
      <c r="K171" s="22"/>
      <c r="L171" s="22">
        <v>36</v>
      </c>
      <c r="M171" s="23">
        <v>78</v>
      </c>
      <c r="N171" s="25"/>
      <c r="O171" s="58"/>
      <c r="P171" s="23"/>
      <c r="Q171" s="21"/>
      <c r="R171" s="58">
        <v>4</v>
      </c>
      <c r="S171" s="23">
        <v>4</v>
      </c>
      <c r="T171" s="21"/>
      <c r="U171" s="58"/>
      <c r="V171" s="23"/>
      <c r="W171" s="25"/>
      <c r="X171" s="23"/>
      <c r="Y171" s="78" t="s">
        <v>259</v>
      </c>
      <c r="Z171" s="78"/>
      <c r="AA171" s="78"/>
      <c r="AB171" s="285" t="b">
        <v>1</v>
      </c>
      <c r="AC171" s="285" t="b">
        <v>1</v>
      </c>
      <c r="AD171" s="299"/>
      <c r="AE171" s="285" t="b">
        <v>1</v>
      </c>
      <c r="AF171" s="285" t="b">
        <v>0</v>
      </c>
      <c r="AG171" s="299"/>
      <c r="AH171" s="285" t="b">
        <v>1</v>
      </c>
      <c r="AI171" s="285" t="b">
        <v>1</v>
      </c>
      <c r="AJ171" s="299"/>
      <c r="AK171" s="285" t="b">
        <v>1</v>
      </c>
      <c r="AL171" s="285" t="b">
        <v>1</v>
      </c>
      <c r="AM171" s="78"/>
      <c r="AN171" s="78"/>
      <c r="AO171" s="78"/>
      <c r="AP171" s="78"/>
      <c r="AQ171" s="78"/>
      <c r="AR171" s="78"/>
      <c r="AS171" s="78"/>
      <c r="AT171" s="78"/>
      <c r="AU171" s="78"/>
      <c r="AV171" s="78"/>
      <c r="AW171" s="78"/>
      <c r="AX171" s="78"/>
      <c r="AY171" s="78"/>
      <c r="AZ171" s="78"/>
      <c r="BA171" s="78"/>
      <c r="BB171" s="78"/>
      <c r="BC171" s="78"/>
      <c r="BD171" s="78"/>
      <c r="BE171" s="78"/>
      <c r="BF171" s="78"/>
      <c r="BG171" s="78"/>
      <c r="BH171" s="78"/>
      <c r="BI171" s="78"/>
      <c r="BJ171" s="78"/>
      <c r="BK171" s="78"/>
      <c r="BL171" s="78"/>
    </row>
    <row r="172" spans="1:64" ht="15.75" customHeight="1">
      <c r="A172" s="38" t="s">
        <v>283</v>
      </c>
      <c r="B172" s="159" t="s">
        <v>176</v>
      </c>
      <c r="C172" s="160"/>
      <c r="D172" s="161" t="s">
        <v>90</v>
      </c>
      <c r="E172" s="161"/>
      <c r="F172" s="162"/>
      <c r="G172" s="163">
        <v>3</v>
      </c>
      <c r="H172" s="164">
        <v>90</v>
      </c>
      <c r="I172" s="52">
        <v>0</v>
      </c>
      <c r="J172" s="53"/>
      <c r="K172" s="53"/>
      <c r="L172" s="53"/>
      <c r="M172" s="87">
        <v>90</v>
      </c>
      <c r="N172" s="166"/>
      <c r="O172" s="167"/>
      <c r="P172" s="168"/>
      <c r="Q172" s="169"/>
      <c r="R172" s="167" t="s">
        <v>259</v>
      </c>
      <c r="S172" s="168"/>
      <c r="T172" s="169"/>
      <c r="U172" s="167"/>
      <c r="V172" s="168"/>
      <c r="W172" s="169"/>
      <c r="X172" s="168"/>
      <c r="Y172" s="27"/>
      <c r="Z172" s="27" t="s">
        <v>72</v>
      </c>
      <c r="AA172" s="310">
        <v>3</v>
      </c>
      <c r="AB172" s="285"/>
      <c r="AC172" s="285"/>
      <c r="AD172" s="285"/>
      <c r="AE172" s="285"/>
      <c r="AF172" s="285"/>
      <c r="AG172" s="285"/>
      <c r="AH172" s="285"/>
      <c r="AI172" s="285"/>
      <c r="AJ172" s="285"/>
      <c r="AK172" s="285"/>
      <c r="AL172" s="285"/>
      <c r="AM172" s="27"/>
      <c r="AN172" s="27"/>
      <c r="AO172" s="27"/>
      <c r="AP172" s="27"/>
      <c r="AQ172" s="27"/>
      <c r="AR172" s="27"/>
      <c r="AS172" s="27"/>
      <c r="AT172" s="27"/>
      <c r="AU172" s="27"/>
      <c r="AV172" s="27"/>
      <c r="AW172" s="27"/>
      <c r="AX172" s="27"/>
      <c r="AY172" s="27"/>
      <c r="AZ172" s="27"/>
      <c r="BA172" s="27"/>
      <c r="BB172" s="27"/>
      <c r="BC172" s="27"/>
      <c r="BD172" s="27"/>
      <c r="BE172" s="27"/>
      <c r="BF172" s="27"/>
      <c r="BG172" s="27"/>
      <c r="BH172" s="27"/>
      <c r="BI172" s="27"/>
      <c r="BJ172" s="27"/>
      <c r="BK172" s="27"/>
      <c r="BL172" s="27"/>
    </row>
    <row r="173" spans="1:64" ht="15.75" customHeight="1">
      <c r="A173" s="944" t="s">
        <v>288</v>
      </c>
      <c r="B173" s="893"/>
      <c r="C173" s="311"/>
      <c r="D173" s="312">
        <v>4</v>
      </c>
      <c r="E173" s="312"/>
      <c r="F173" s="123"/>
      <c r="G173" s="313">
        <v>4</v>
      </c>
      <c r="H173" s="314">
        <v>120</v>
      </c>
      <c r="I173" s="315"/>
      <c r="J173" s="316"/>
      <c r="K173" s="316"/>
      <c r="L173" s="316"/>
      <c r="M173" s="317"/>
      <c r="N173" s="318"/>
      <c r="O173" s="319"/>
      <c r="P173" s="123"/>
      <c r="Q173" s="320"/>
      <c r="R173" s="321">
        <v>2</v>
      </c>
      <c r="S173" s="322">
        <v>2</v>
      </c>
      <c r="T173" s="320"/>
      <c r="U173" s="321"/>
      <c r="V173" s="322"/>
      <c r="W173" s="320"/>
      <c r="X173" s="322"/>
      <c r="Y173" s="323"/>
      <c r="Z173" s="91" t="s">
        <v>71</v>
      </c>
      <c r="AA173" s="324">
        <v>0</v>
      </c>
      <c r="AB173" s="290" t="b">
        <v>1</v>
      </c>
      <c r="AC173" s="290" t="b">
        <v>1</v>
      </c>
      <c r="AD173" s="325"/>
      <c r="AE173" s="290" t="b">
        <v>1</v>
      </c>
      <c r="AF173" s="290" t="b">
        <v>0</v>
      </c>
      <c r="AG173" s="325"/>
      <c r="AH173" s="290" t="b">
        <v>1</v>
      </c>
      <c r="AI173" s="290" t="b">
        <v>1</v>
      </c>
      <c r="AJ173" s="325"/>
      <c r="AK173" s="290" t="b">
        <v>1</v>
      </c>
      <c r="AL173" s="290" t="b">
        <v>1</v>
      </c>
      <c r="AM173" s="323"/>
      <c r="AN173" s="323"/>
      <c r="AO173" s="323"/>
      <c r="AP173" s="323"/>
      <c r="AQ173" s="323"/>
      <c r="AR173" s="323"/>
      <c r="AS173" s="323"/>
      <c r="AT173" s="323"/>
      <c r="AU173" s="323"/>
      <c r="AV173" s="323"/>
      <c r="AW173" s="323"/>
      <c r="AX173" s="323"/>
      <c r="AY173" s="323"/>
      <c r="AZ173" s="323"/>
      <c r="BA173" s="323"/>
      <c r="BB173" s="323"/>
      <c r="BC173" s="323"/>
      <c r="BD173" s="323"/>
      <c r="BE173" s="323"/>
      <c r="BF173" s="323"/>
      <c r="BG173" s="323"/>
      <c r="BH173" s="323"/>
      <c r="BI173" s="323"/>
      <c r="BJ173" s="323"/>
      <c r="BK173" s="323"/>
      <c r="BL173" s="323"/>
    </row>
    <row r="174" spans="1:64" ht="15.75" customHeight="1">
      <c r="A174" s="333" t="s">
        <v>192</v>
      </c>
      <c r="B174" s="223" t="s">
        <v>196</v>
      </c>
      <c r="C174" s="224"/>
      <c r="D174" s="225">
        <v>4</v>
      </c>
      <c r="E174" s="225"/>
      <c r="F174" s="226"/>
      <c r="G174" s="227">
        <v>4</v>
      </c>
      <c r="H174" s="227">
        <v>120</v>
      </c>
      <c r="I174" s="228">
        <v>36</v>
      </c>
      <c r="J174" s="229">
        <v>18</v>
      </c>
      <c r="K174" s="229"/>
      <c r="L174" s="229">
        <v>18</v>
      </c>
      <c r="M174" s="230">
        <v>84</v>
      </c>
      <c r="N174" s="224"/>
      <c r="O174" s="231"/>
      <c r="P174" s="226"/>
      <c r="Q174" s="224"/>
      <c r="R174" s="231">
        <v>2</v>
      </c>
      <c r="S174" s="226">
        <v>2</v>
      </c>
      <c r="T174" s="224"/>
      <c r="U174" s="231"/>
      <c r="V174" s="226"/>
      <c r="W174" s="224"/>
      <c r="X174" s="226"/>
      <c r="Y174" s="78" t="s">
        <v>259</v>
      </c>
      <c r="Z174" s="27" t="s">
        <v>73</v>
      </c>
      <c r="AA174" s="302">
        <v>8</v>
      </c>
      <c r="AB174" s="285" t="b">
        <v>1</v>
      </c>
      <c r="AC174" s="285" t="b">
        <v>1</v>
      </c>
      <c r="AD174" s="299"/>
      <c r="AE174" s="285" t="b">
        <v>1</v>
      </c>
      <c r="AF174" s="285" t="b">
        <v>0</v>
      </c>
      <c r="AG174" s="299"/>
      <c r="AH174" s="285" t="b">
        <v>1</v>
      </c>
      <c r="AI174" s="285" t="b">
        <v>1</v>
      </c>
      <c r="AJ174" s="299"/>
      <c r="AK174" s="285" t="b">
        <v>1</v>
      </c>
      <c r="AL174" s="285" t="b">
        <v>1</v>
      </c>
      <c r="AM174" s="78"/>
      <c r="AN174" s="78"/>
      <c r="AO174" s="78"/>
      <c r="AP174" s="78"/>
      <c r="AQ174" s="78"/>
      <c r="AR174" s="78"/>
      <c r="AS174" s="78"/>
      <c r="AT174" s="78"/>
      <c r="AU174" s="78"/>
      <c r="AV174" s="78"/>
      <c r="AW174" s="78"/>
      <c r="AX174" s="78"/>
      <c r="AY174" s="78"/>
      <c r="AZ174" s="78"/>
      <c r="BA174" s="78"/>
      <c r="BB174" s="78"/>
      <c r="BC174" s="78"/>
      <c r="BD174" s="78"/>
      <c r="BE174" s="78"/>
      <c r="BF174" s="78"/>
      <c r="BG174" s="78"/>
      <c r="BH174" s="78"/>
      <c r="BI174" s="78"/>
      <c r="BJ174" s="78"/>
      <c r="BK174" s="78"/>
      <c r="BL174" s="78"/>
    </row>
    <row r="175" spans="1:64" ht="15.75" customHeight="1">
      <c r="A175" s="334" t="s">
        <v>195</v>
      </c>
      <c r="B175" s="223" t="s">
        <v>197</v>
      </c>
      <c r="C175" s="224"/>
      <c r="D175" s="225">
        <v>4</v>
      </c>
      <c r="E175" s="225"/>
      <c r="F175" s="226"/>
      <c r="G175" s="227">
        <v>4</v>
      </c>
      <c r="H175" s="227">
        <v>120</v>
      </c>
      <c r="I175" s="228">
        <v>36</v>
      </c>
      <c r="J175" s="229">
        <v>18</v>
      </c>
      <c r="K175" s="229"/>
      <c r="L175" s="229">
        <v>18</v>
      </c>
      <c r="M175" s="230">
        <v>84</v>
      </c>
      <c r="N175" s="224"/>
      <c r="O175" s="231"/>
      <c r="P175" s="226"/>
      <c r="Q175" s="224"/>
      <c r="R175" s="231">
        <v>2</v>
      </c>
      <c r="S175" s="226">
        <v>2</v>
      </c>
      <c r="T175" s="224"/>
      <c r="U175" s="231"/>
      <c r="V175" s="226"/>
      <c r="W175" s="224"/>
      <c r="X175" s="226"/>
      <c r="Y175" s="78"/>
      <c r="Z175" s="27" t="s">
        <v>74</v>
      </c>
      <c r="AA175" s="302">
        <v>8</v>
      </c>
      <c r="AB175" s="285"/>
      <c r="AC175" s="285"/>
      <c r="AD175" s="299"/>
      <c r="AE175" s="285"/>
      <c r="AF175" s="285"/>
      <c r="AG175" s="299"/>
      <c r="AH175" s="285"/>
      <c r="AI175" s="285"/>
      <c r="AJ175" s="299"/>
      <c r="AK175" s="285"/>
      <c r="AL175" s="285"/>
      <c r="AM175" s="78"/>
      <c r="AN175" s="78"/>
      <c r="AO175" s="78"/>
      <c r="AP175" s="78"/>
      <c r="AQ175" s="78"/>
      <c r="AR175" s="78"/>
      <c r="AS175" s="78"/>
      <c r="AT175" s="78"/>
      <c r="AU175" s="78"/>
      <c r="AV175" s="78"/>
      <c r="AW175" s="78"/>
      <c r="AX175" s="78"/>
      <c r="AY175" s="78"/>
      <c r="AZ175" s="78"/>
      <c r="BA175" s="78"/>
      <c r="BB175" s="78"/>
      <c r="BC175" s="78"/>
      <c r="BD175" s="78"/>
      <c r="BE175" s="78"/>
      <c r="BF175" s="78"/>
      <c r="BG175" s="78"/>
      <c r="BH175" s="78"/>
      <c r="BI175" s="78"/>
      <c r="BJ175" s="78"/>
      <c r="BK175" s="78"/>
      <c r="BL175" s="78"/>
    </row>
    <row r="176" spans="1:64" ht="15.75" customHeight="1">
      <c r="A176" s="334" t="s">
        <v>198</v>
      </c>
      <c r="B176" s="223" t="s">
        <v>194</v>
      </c>
      <c r="C176" s="224"/>
      <c r="D176" s="225">
        <v>4</v>
      </c>
      <c r="E176" s="225"/>
      <c r="F176" s="226"/>
      <c r="G176" s="227">
        <v>4</v>
      </c>
      <c r="H176" s="227">
        <v>120</v>
      </c>
      <c r="I176" s="228">
        <v>36</v>
      </c>
      <c r="J176" s="229">
        <v>18</v>
      </c>
      <c r="K176" s="229"/>
      <c r="L176" s="229">
        <v>18</v>
      </c>
      <c r="M176" s="230">
        <v>84</v>
      </c>
      <c r="N176" s="224"/>
      <c r="O176" s="231"/>
      <c r="P176" s="226"/>
      <c r="Q176" s="224"/>
      <c r="R176" s="231">
        <v>2</v>
      </c>
      <c r="S176" s="226">
        <v>2</v>
      </c>
      <c r="T176" s="224"/>
      <c r="U176" s="231"/>
      <c r="V176" s="226"/>
      <c r="W176" s="224"/>
      <c r="X176" s="226"/>
      <c r="Y176" s="78"/>
      <c r="Z176" s="27"/>
      <c r="AA176" s="302"/>
      <c r="AB176" s="285"/>
      <c r="AC176" s="285"/>
      <c r="AD176" s="299"/>
      <c r="AE176" s="285"/>
      <c r="AF176" s="285"/>
      <c r="AG176" s="299"/>
      <c r="AH176" s="285"/>
      <c r="AI176" s="285"/>
      <c r="AJ176" s="299"/>
      <c r="AK176" s="285"/>
      <c r="AL176" s="285"/>
      <c r="AM176" s="78"/>
      <c r="AN176" s="78"/>
      <c r="AO176" s="78"/>
      <c r="AP176" s="78"/>
      <c r="AQ176" s="78"/>
      <c r="AR176" s="78"/>
      <c r="AS176" s="78"/>
      <c r="AT176" s="78"/>
      <c r="AU176" s="78"/>
      <c r="AV176" s="78"/>
      <c r="AW176" s="78"/>
      <c r="AX176" s="78"/>
      <c r="AY176" s="78"/>
      <c r="AZ176" s="78"/>
      <c r="BA176" s="78"/>
      <c r="BB176" s="78"/>
      <c r="BC176" s="78"/>
      <c r="BD176" s="78"/>
      <c r="BE176" s="78"/>
      <c r="BF176" s="78"/>
      <c r="BG176" s="78"/>
      <c r="BH176" s="78"/>
      <c r="BI176" s="78"/>
      <c r="BJ176" s="78"/>
      <c r="BK176" s="78"/>
      <c r="BL176" s="78"/>
    </row>
    <row r="177" spans="1:64" ht="15.75" customHeight="1">
      <c r="A177" s="932" t="s">
        <v>210</v>
      </c>
      <c r="B177" s="886"/>
      <c r="C177" s="886"/>
      <c r="D177" s="886"/>
      <c r="E177" s="886"/>
      <c r="F177" s="887"/>
      <c r="G177" s="245">
        <v>20</v>
      </c>
      <c r="H177" s="245">
        <v>600</v>
      </c>
      <c r="I177" s="245">
        <v>219</v>
      </c>
      <c r="J177" s="245">
        <v>18</v>
      </c>
      <c r="K177" s="245">
        <v>0</v>
      </c>
      <c r="L177" s="245">
        <v>201</v>
      </c>
      <c r="M177" s="245">
        <v>381</v>
      </c>
      <c r="N177" s="245">
        <v>0</v>
      </c>
      <c r="O177" s="245">
        <v>0</v>
      </c>
      <c r="P177" s="245">
        <v>0</v>
      </c>
      <c r="Q177" s="245">
        <v>0</v>
      </c>
      <c r="R177" s="245">
        <v>2</v>
      </c>
      <c r="S177" s="245">
        <v>2</v>
      </c>
      <c r="T177" s="245">
        <v>3</v>
      </c>
      <c r="U177" s="245">
        <v>3</v>
      </c>
      <c r="V177" s="245">
        <v>3</v>
      </c>
      <c r="W177" s="245">
        <v>3</v>
      </c>
      <c r="X177" s="245">
        <v>3</v>
      </c>
      <c r="Y177" s="78"/>
      <c r="Z177" s="78"/>
      <c r="AA177" s="78"/>
      <c r="AB177" s="309">
        <v>0</v>
      </c>
      <c r="AC177" s="309">
        <v>0</v>
      </c>
      <c r="AD177" s="309">
        <v>0</v>
      </c>
      <c r="AE177" s="309">
        <v>0</v>
      </c>
      <c r="AF177" s="309">
        <v>8</v>
      </c>
      <c r="AG177" s="309">
        <v>0</v>
      </c>
      <c r="AH177" s="309">
        <v>4</v>
      </c>
      <c r="AI177" s="309">
        <v>4</v>
      </c>
      <c r="AJ177" s="309">
        <v>0</v>
      </c>
      <c r="AK177" s="309">
        <v>4</v>
      </c>
      <c r="AL177" s="309">
        <v>4</v>
      </c>
      <c r="AM177" s="302">
        <v>24</v>
      </c>
      <c r="AN177" s="78"/>
      <c r="AO177" s="78"/>
      <c r="AP177" s="78"/>
      <c r="AQ177" s="78"/>
      <c r="AR177" s="78"/>
      <c r="AS177" s="78"/>
      <c r="AT177" s="78"/>
      <c r="AU177" s="78"/>
      <c r="AV177" s="78"/>
      <c r="AW177" s="78"/>
      <c r="AX177" s="78"/>
      <c r="AY177" s="78"/>
      <c r="AZ177" s="78"/>
      <c r="BA177" s="78"/>
      <c r="BB177" s="78"/>
      <c r="BC177" s="78"/>
      <c r="BD177" s="78"/>
      <c r="BE177" s="78"/>
      <c r="BF177" s="78"/>
      <c r="BG177" s="78"/>
      <c r="BH177" s="78"/>
      <c r="BI177" s="78"/>
      <c r="BJ177" s="78"/>
      <c r="BK177" s="78"/>
      <c r="BL177" s="78"/>
    </row>
    <row r="178" spans="1:64" ht="15.75" customHeight="1">
      <c r="A178" s="944" t="s">
        <v>301</v>
      </c>
      <c r="B178" s="893"/>
      <c r="C178" s="348"/>
      <c r="D178" s="349" t="s">
        <v>302</v>
      </c>
      <c r="E178" s="349"/>
      <c r="F178" s="322"/>
      <c r="G178" s="350">
        <v>8</v>
      </c>
      <c r="H178" s="351">
        <v>240</v>
      </c>
      <c r="I178" s="352"/>
      <c r="J178" s="352"/>
      <c r="K178" s="352"/>
      <c r="L178" s="352"/>
      <c r="M178" s="352"/>
      <c r="N178" s="352"/>
      <c r="O178" s="352"/>
      <c r="P178" s="352"/>
      <c r="Q178" s="352"/>
      <c r="R178" s="352">
        <v>6</v>
      </c>
      <c r="S178" s="352">
        <v>6</v>
      </c>
      <c r="T178" s="352"/>
      <c r="U178" s="352"/>
      <c r="V178" s="352"/>
      <c r="W178" s="352"/>
      <c r="X178" s="352"/>
      <c r="Y178" s="78"/>
      <c r="Z178" s="78"/>
      <c r="AA178" s="78"/>
      <c r="AB178" s="299"/>
      <c r="AC178" s="299"/>
      <c r="AD178" s="299"/>
      <c r="AE178" s="299"/>
      <c r="AF178" s="299"/>
      <c r="AG178" s="299"/>
      <c r="AH178" s="299"/>
      <c r="AI178" s="299"/>
      <c r="AJ178" s="299"/>
      <c r="AK178" s="299"/>
      <c r="AL178" s="299"/>
      <c r="AM178" s="78"/>
      <c r="AN178" s="78"/>
      <c r="AO178" s="78"/>
      <c r="AP178" s="78"/>
      <c r="AQ178" s="78"/>
      <c r="AR178" s="78"/>
      <c r="AS178" s="78"/>
      <c r="AT178" s="78"/>
      <c r="AU178" s="78"/>
      <c r="AV178" s="78"/>
      <c r="AW178" s="78"/>
      <c r="AX178" s="78"/>
      <c r="AY178" s="78"/>
      <c r="AZ178" s="78"/>
      <c r="BA178" s="78"/>
      <c r="BB178" s="78"/>
      <c r="BC178" s="78"/>
      <c r="BD178" s="78"/>
      <c r="BE178" s="78"/>
      <c r="BF178" s="78"/>
      <c r="BG178" s="78"/>
      <c r="BH178" s="78"/>
      <c r="BI178" s="78"/>
      <c r="BJ178" s="78"/>
      <c r="BK178" s="78"/>
      <c r="BL178" s="78"/>
    </row>
    <row r="179" spans="1:64" ht="15.75" customHeight="1">
      <c r="A179" s="353" t="s">
        <v>218</v>
      </c>
      <c r="B179" s="232" t="s">
        <v>132</v>
      </c>
      <c r="C179" s="143"/>
      <c r="D179" s="143">
        <v>4</v>
      </c>
      <c r="E179" s="143"/>
      <c r="F179" s="143"/>
      <c r="G179" s="227">
        <v>4</v>
      </c>
      <c r="H179" s="248">
        <v>120</v>
      </c>
      <c r="I179" s="217">
        <v>54</v>
      </c>
      <c r="J179" s="495">
        <v>36</v>
      </c>
      <c r="K179" s="495"/>
      <c r="L179" s="495">
        <v>18</v>
      </c>
      <c r="M179" s="249">
        <v>66</v>
      </c>
      <c r="N179" s="250"/>
      <c r="O179" s="231"/>
      <c r="P179" s="226"/>
      <c r="Q179" s="224"/>
      <c r="R179" s="231">
        <v>3</v>
      </c>
      <c r="S179" s="226">
        <v>3</v>
      </c>
      <c r="T179" s="224"/>
      <c r="U179" s="231"/>
      <c r="V179" s="226"/>
      <c r="W179" s="224"/>
      <c r="X179" s="226"/>
      <c r="Y179" s="78"/>
      <c r="Z179" s="27" t="s">
        <v>71</v>
      </c>
      <c r="AA179" s="302">
        <v>0</v>
      </c>
      <c r="AB179" s="285" t="b">
        <v>1</v>
      </c>
      <c r="AC179" s="285" t="b">
        <v>1</v>
      </c>
      <c r="AD179" s="299"/>
      <c r="AE179" s="285" t="b">
        <v>1</v>
      </c>
      <c r="AF179" s="285" t="b">
        <v>0</v>
      </c>
      <c r="AG179" s="299"/>
      <c r="AH179" s="285" t="b">
        <v>1</v>
      </c>
      <c r="AI179" s="285" t="b">
        <v>1</v>
      </c>
      <c r="AJ179" s="299"/>
      <c r="AK179" s="285" t="b">
        <v>1</v>
      </c>
      <c r="AL179" s="285" t="b">
        <v>1</v>
      </c>
      <c r="AM179" s="78"/>
      <c r="AN179" s="78"/>
      <c r="AO179" s="78"/>
      <c r="AP179" s="78"/>
      <c r="AQ179" s="78"/>
      <c r="AR179" s="78"/>
      <c r="AS179" s="78"/>
      <c r="AT179" s="78"/>
      <c r="AU179" s="78"/>
      <c r="AV179" s="78"/>
      <c r="AW179" s="78"/>
      <c r="AX179" s="78"/>
      <c r="AY179" s="78"/>
      <c r="AZ179" s="78"/>
      <c r="BA179" s="78"/>
      <c r="BB179" s="78"/>
      <c r="BC179" s="78"/>
      <c r="BD179" s="78"/>
      <c r="BE179" s="78"/>
      <c r="BF179" s="78"/>
      <c r="BG179" s="78"/>
      <c r="BH179" s="78"/>
      <c r="BI179" s="78"/>
      <c r="BJ179" s="78"/>
      <c r="BK179" s="78"/>
      <c r="BL179" s="78"/>
    </row>
    <row r="180" spans="1:64" ht="15.75" customHeight="1">
      <c r="A180" s="353" t="s">
        <v>221</v>
      </c>
      <c r="B180" s="232" t="s">
        <v>214</v>
      </c>
      <c r="C180" s="143"/>
      <c r="D180" s="143">
        <v>4</v>
      </c>
      <c r="E180" s="143"/>
      <c r="F180" s="143"/>
      <c r="G180" s="227">
        <v>4</v>
      </c>
      <c r="H180" s="248">
        <v>120</v>
      </c>
      <c r="I180" s="217">
        <v>54</v>
      </c>
      <c r="J180" s="495">
        <v>36</v>
      </c>
      <c r="K180" s="495"/>
      <c r="L180" s="495">
        <v>18</v>
      </c>
      <c r="M180" s="249">
        <v>66</v>
      </c>
      <c r="N180" s="250"/>
      <c r="O180" s="231"/>
      <c r="P180" s="226"/>
      <c r="Q180" s="224"/>
      <c r="R180" s="231">
        <v>3</v>
      </c>
      <c r="S180" s="226">
        <v>3</v>
      </c>
      <c r="T180" s="80"/>
      <c r="U180" s="81"/>
      <c r="V180" s="82"/>
      <c r="W180" s="80"/>
      <c r="X180" s="82"/>
      <c r="Y180" s="78"/>
      <c r="Z180" s="27" t="s">
        <v>72</v>
      </c>
      <c r="AA180" s="302">
        <v>12</v>
      </c>
      <c r="AB180" s="285"/>
      <c r="AC180" s="285"/>
      <c r="AD180" s="299"/>
      <c r="AE180" s="285"/>
      <c r="AF180" s="285"/>
      <c r="AG180" s="299"/>
      <c r="AH180" s="285"/>
      <c r="AI180" s="285"/>
      <c r="AJ180" s="299"/>
      <c r="AK180" s="285"/>
      <c r="AL180" s="285"/>
      <c r="AM180" s="78"/>
      <c r="AN180" s="78"/>
      <c r="AO180" s="78"/>
      <c r="AP180" s="78"/>
      <c r="AQ180" s="78"/>
      <c r="AR180" s="78"/>
      <c r="AS180" s="78"/>
      <c r="AT180" s="78"/>
      <c r="AU180" s="78"/>
      <c r="AV180" s="78"/>
      <c r="AW180" s="78"/>
      <c r="AX180" s="78"/>
      <c r="AY180" s="78"/>
      <c r="AZ180" s="78"/>
      <c r="BA180" s="78"/>
      <c r="BB180" s="78"/>
      <c r="BC180" s="78"/>
      <c r="BD180" s="78"/>
      <c r="BE180" s="78"/>
      <c r="BF180" s="78"/>
      <c r="BG180" s="78"/>
      <c r="BH180" s="78"/>
      <c r="BI180" s="78"/>
      <c r="BJ180" s="78"/>
      <c r="BK180" s="78"/>
      <c r="BL180" s="78"/>
    </row>
    <row r="181" spans="1:64" ht="15.75" customHeight="1">
      <c r="A181" s="353" t="s">
        <v>224</v>
      </c>
      <c r="B181" s="232" t="s">
        <v>146</v>
      </c>
      <c r="C181" s="251"/>
      <c r="D181" s="140" t="s">
        <v>260</v>
      </c>
      <c r="E181" s="252"/>
      <c r="F181" s="144"/>
      <c r="G181" s="233">
        <v>4</v>
      </c>
      <c r="H181" s="258">
        <v>120</v>
      </c>
      <c r="I181" s="139">
        <v>54</v>
      </c>
      <c r="J181" s="259">
        <v>18</v>
      </c>
      <c r="K181" s="143"/>
      <c r="L181" s="143">
        <v>36</v>
      </c>
      <c r="M181" s="260">
        <v>66</v>
      </c>
      <c r="N181" s="25"/>
      <c r="O181" s="58"/>
      <c r="P181" s="23"/>
      <c r="Q181" s="21"/>
      <c r="R181" s="58">
        <v>3</v>
      </c>
      <c r="S181" s="23">
        <v>3</v>
      </c>
      <c r="T181" s="21"/>
      <c r="U181" s="58"/>
      <c r="V181" s="23"/>
      <c r="W181" s="21"/>
      <c r="X181" s="82"/>
      <c r="Y181" s="78"/>
      <c r="Z181" s="78"/>
      <c r="AA181" s="302">
        <v>40</v>
      </c>
      <c r="AB181" s="285" t="b">
        <v>1</v>
      </c>
      <c r="AC181" s="285" t="b">
        <v>1</v>
      </c>
      <c r="AD181" s="299"/>
      <c r="AE181" s="285" t="b">
        <v>1</v>
      </c>
      <c r="AF181" s="285" t="b">
        <v>0</v>
      </c>
      <c r="AG181" s="299"/>
      <c r="AH181" s="285" t="b">
        <v>1</v>
      </c>
      <c r="AI181" s="285" t="b">
        <v>1</v>
      </c>
      <c r="AJ181" s="299"/>
      <c r="AK181" s="285" t="b">
        <v>1</v>
      </c>
      <c r="AL181" s="285" t="b">
        <v>1</v>
      </c>
      <c r="AM181" s="78"/>
      <c r="AN181" s="78"/>
      <c r="AO181" s="78"/>
      <c r="AP181" s="78"/>
      <c r="AQ181" s="78"/>
      <c r="AR181" s="78"/>
      <c r="AS181" s="78"/>
      <c r="AT181" s="78"/>
      <c r="AU181" s="78"/>
      <c r="AV181" s="78"/>
      <c r="AW181" s="78"/>
      <c r="AX181" s="78"/>
      <c r="AY181" s="78"/>
      <c r="AZ181" s="78"/>
      <c r="BA181" s="78"/>
      <c r="BB181" s="78"/>
      <c r="BC181" s="78"/>
      <c r="BD181" s="78"/>
      <c r="BE181" s="78"/>
      <c r="BF181" s="78"/>
      <c r="BG181" s="78"/>
      <c r="BH181" s="78"/>
      <c r="BI181" s="78"/>
      <c r="BJ181" s="78"/>
      <c r="BK181" s="78"/>
      <c r="BL181" s="78"/>
    </row>
    <row r="182" spans="1:64" ht="15.75" customHeight="1">
      <c r="A182" s="353" t="s">
        <v>227</v>
      </c>
      <c r="B182" s="232" t="s">
        <v>219</v>
      </c>
      <c r="C182" s="251"/>
      <c r="D182" s="140" t="s">
        <v>260</v>
      </c>
      <c r="E182" s="252"/>
      <c r="F182" s="144"/>
      <c r="G182" s="233">
        <v>4</v>
      </c>
      <c r="H182" s="258">
        <v>120</v>
      </c>
      <c r="I182" s="139">
        <v>54</v>
      </c>
      <c r="J182" s="259">
        <v>18</v>
      </c>
      <c r="K182" s="143"/>
      <c r="L182" s="143">
        <v>36</v>
      </c>
      <c r="M182" s="260">
        <v>66</v>
      </c>
      <c r="N182" s="25"/>
      <c r="O182" s="58"/>
      <c r="P182" s="23"/>
      <c r="Q182" s="21"/>
      <c r="R182" s="58">
        <v>3</v>
      </c>
      <c r="S182" s="23">
        <v>3</v>
      </c>
      <c r="T182" s="21"/>
      <c r="U182" s="58"/>
      <c r="V182" s="23"/>
      <c r="W182" s="21"/>
      <c r="X182" s="82"/>
      <c r="Y182" s="78"/>
      <c r="Z182" s="78"/>
      <c r="AA182" s="78"/>
      <c r="AB182" s="285"/>
      <c r="AC182" s="285"/>
      <c r="AD182" s="299"/>
      <c r="AE182" s="285"/>
      <c r="AF182" s="285"/>
      <c r="AG182" s="299"/>
      <c r="AH182" s="285"/>
      <c r="AI182" s="285"/>
      <c r="AJ182" s="299"/>
      <c r="AK182" s="285"/>
      <c r="AL182" s="285"/>
      <c r="AM182" s="78"/>
      <c r="AN182" s="78"/>
      <c r="AO182" s="78"/>
      <c r="AP182" s="78"/>
      <c r="AQ182" s="78"/>
      <c r="AR182" s="78"/>
      <c r="AS182" s="78"/>
      <c r="AT182" s="78"/>
      <c r="AU182" s="78"/>
      <c r="AV182" s="78"/>
      <c r="AW182" s="78"/>
      <c r="AX182" s="78"/>
      <c r="AY182" s="78"/>
      <c r="AZ182" s="78"/>
      <c r="BA182" s="78"/>
      <c r="BB182" s="78"/>
      <c r="BC182" s="78"/>
      <c r="BD182" s="78"/>
      <c r="BE182" s="78"/>
      <c r="BF182" s="78"/>
      <c r="BG182" s="78"/>
      <c r="BH182" s="78"/>
      <c r="BI182" s="78"/>
      <c r="BJ182" s="78"/>
      <c r="BK182" s="78"/>
      <c r="BL182" s="78"/>
    </row>
  </sheetData>
  <mergeCells count="81">
    <mergeCell ref="A54:F54"/>
    <mergeCell ref="A29:X29"/>
    <mergeCell ref="A28:B28"/>
    <mergeCell ref="A2:A7"/>
    <mergeCell ref="B2:B7"/>
    <mergeCell ref="C3:C7"/>
    <mergeCell ref="D3:D7"/>
    <mergeCell ref="H3:H7"/>
    <mergeCell ref="G2:G7"/>
    <mergeCell ref="Q4:S4"/>
    <mergeCell ref="E4:E7"/>
    <mergeCell ref="F4:F7"/>
    <mergeCell ref="I4:I7"/>
    <mergeCell ref="J4:J7"/>
    <mergeCell ref="M3:M7"/>
    <mergeCell ref="W130:X130"/>
    <mergeCell ref="D140:G140"/>
    <mergeCell ref="I140:K140"/>
    <mergeCell ref="D138:G138"/>
    <mergeCell ref="I138:K138"/>
    <mergeCell ref="N130:P130"/>
    <mergeCell ref="T130:V130"/>
    <mergeCell ref="Q130:S130"/>
    <mergeCell ref="AP142:AQ142"/>
    <mergeCell ref="C148:K148"/>
    <mergeCell ref="A168:B168"/>
    <mergeCell ref="A173:B173"/>
    <mergeCell ref="D142:G142"/>
    <mergeCell ref="I142:K142"/>
    <mergeCell ref="AJ142:AL142"/>
    <mergeCell ref="AG142:AI142"/>
    <mergeCell ref="A177:F177"/>
    <mergeCell ref="A178:B178"/>
    <mergeCell ref="AM142:AO142"/>
    <mergeCell ref="I3:L3"/>
    <mergeCell ref="T4:V4"/>
    <mergeCell ref="W4:X4"/>
    <mergeCell ref="A91:B91"/>
    <mergeCell ref="A95:B95"/>
    <mergeCell ref="A64:F64"/>
    <mergeCell ref="A55:X55"/>
    <mergeCell ref="A60:F60"/>
    <mergeCell ref="A61:X61"/>
    <mergeCell ref="A63:F63"/>
    <mergeCell ref="A88:F88"/>
    <mergeCell ref="A89:X89"/>
    <mergeCell ref="A90:B90"/>
    <mergeCell ref="A1:X1"/>
    <mergeCell ref="C2:F2"/>
    <mergeCell ref="H2:M2"/>
    <mergeCell ref="N2:X3"/>
    <mergeCell ref="E3:F3"/>
    <mergeCell ref="AP4:AQ4"/>
    <mergeCell ref="N6:X6"/>
    <mergeCell ref="A9:X9"/>
    <mergeCell ref="A10:X10"/>
    <mergeCell ref="N4:P4"/>
    <mergeCell ref="AG4:AI4"/>
    <mergeCell ref="AJ4:AL4"/>
    <mergeCell ref="K4:K7"/>
    <mergeCell ref="L4:L7"/>
    <mergeCell ref="AM4:AO4"/>
    <mergeCell ref="A92:B92"/>
    <mergeCell ref="A126:M126"/>
    <mergeCell ref="A125:M125"/>
    <mergeCell ref="A71:B71"/>
    <mergeCell ref="A65:X65"/>
    <mergeCell ref="A69:B69"/>
    <mergeCell ref="A70:B70"/>
    <mergeCell ref="A66:X66"/>
    <mergeCell ref="A67:B67"/>
    <mergeCell ref="A68:B68"/>
    <mergeCell ref="A129:M129"/>
    <mergeCell ref="A130:M130"/>
    <mergeCell ref="A93:B93"/>
    <mergeCell ref="A94:B94"/>
    <mergeCell ref="A124:F124"/>
    <mergeCell ref="A122:F122"/>
    <mergeCell ref="A123:F123"/>
    <mergeCell ref="A127:M127"/>
    <mergeCell ref="A128:M128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8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R136"/>
  <sheetViews>
    <sheetView workbookViewId="0"/>
  </sheetViews>
  <sheetFormatPr defaultColWidth="14.44140625" defaultRowHeight="15" customHeight="1"/>
  <cols>
    <col min="1" max="1" width="11.33203125" customWidth="1"/>
    <col min="2" max="2" width="44.109375" customWidth="1"/>
    <col min="3" max="3" width="6.6640625" customWidth="1"/>
    <col min="4" max="4" width="12" customWidth="1"/>
    <col min="5" max="5" width="7.33203125" customWidth="1"/>
    <col min="6" max="6" width="6.44140625" customWidth="1"/>
    <col min="7" max="7" width="7.44140625" customWidth="1"/>
    <col min="8" max="8" width="9.88671875" customWidth="1"/>
    <col min="9" max="9" width="8.6640625" customWidth="1"/>
    <col min="10" max="10" width="8" customWidth="1"/>
    <col min="11" max="11" width="5.88671875" customWidth="1"/>
    <col min="12" max="12" width="7.88671875" customWidth="1"/>
    <col min="13" max="13" width="8.88671875" customWidth="1"/>
    <col min="14" max="14" width="5" customWidth="1"/>
    <col min="15" max="22" width="3.88671875" customWidth="1"/>
    <col min="23" max="24" width="4" customWidth="1"/>
    <col min="25" max="29" width="8.6640625" hidden="1" customWidth="1"/>
    <col min="30" max="32" width="9.109375" customWidth="1"/>
    <col min="33" max="34" width="12.6640625" customWidth="1"/>
    <col min="35" max="35" width="9.109375" customWidth="1"/>
    <col min="36" max="37" width="12.6640625" customWidth="1"/>
    <col min="38" max="38" width="9.109375" customWidth="1"/>
    <col min="39" max="39" width="12.6640625" customWidth="1"/>
    <col min="40" max="40" width="13.44140625" customWidth="1"/>
    <col min="41" max="41" width="9.109375" customWidth="1"/>
    <col min="42" max="42" width="12.6640625" customWidth="1"/>
    <col min="43" max="43" width="10.5546875" customWidth="1"/>
    <col min="44" max="44" width="9.109375" customWidth="1"/>
  </cols>
  <sheetData>
    <row r="1" spans="1:44" ht="15.75" customHeight="1">
      <c r="A1" s="912" t="s">
        <v>256</v>
      </c>
      <c r="B1" s="896"/>
      <c r="C1" s="896"/>
      <c r="D1" s="896"/>
      <c r="E1" s="896"/>
      <c r="F1" s="896"/>
      <c r="G1" s="896"/>
      <c r="H1" s="896"/>
      <c r="I1" s="896"/>
      <c r="J1" s="896"/>
      <c r="K1" s="896"/>
      <c r="L1" s="896"/>
      <c r="M1" s="896"/>
      <c r="N1" s="896"/>
      <c r="O1" s="896"/>
      <c r="P1" s="896"/>
      <c r="Q1" s="896"/>
      <c r="R1" s="896"/>
      <c r="S1" s="896"/>
      <c r="T1" s="896"/>
      <c r="U1" s="896"/>
      <c r="V1" s="896"/>
      <c r="W1" s="896"/>
      <c r="X1" s="897"/>
      <c r="Y1" s="27"/>
      <c r="Z1" s="27"/>
      <c r="AA1" s="27"/>
      <c r="AB1" s="27"/>
      <c r="AC1" s="27"/>
      <c r="AD1" s="27"/>
      <c r="AE1" s="27"/>
      <c r="AF1" s="27"/>
      <c r="AG1" s="285"/>
      <c r="AH1" s="285"/>
      <c r="AI1" s="285"/>
      <c r="AJ1" s="285"/>
      <c r="AK1" s="285"/>
      <c r="AL1" s="285"/>
      <c r="AM1" s="285"/>
      <c r="AN1" s="285"/>
      <c r="AO1" s="285"/>
      <c r="AP1" s="285"/>
      <c r="AQ1" s="285"/>
      <c r="AR1" s="27"/>
    </row>
    <row r="2" spans="1:44" ht="15.75" customHeight="1">
      <c r="A2" s="925" t="s">
        <v>54</v>
      </c>
      <c r="B2" s="924" t="s">
        <v>55</v>
      </c>
      <c r="C2" s="900" t="s">
        <v>56</v>
      </c>
      <c r="D2" s="869"/>
      <c r="E2" s="869"/>
      <c r="F2" s="870"/>
      <c r="G2" s="913" t="s">
        <v>57</v>
      </c>
      <c r="H2" s="900" t="s">
        <v>58</v>
      </c>
      <c r="I2" s="869"/>
      <c r="J2" s="869"/>
      <c r="K2" s="869"/>
      <c r="L2" s="869"/>
      <c r="M2" s="870"/>
      <c r="N2" s="926" t="s">
        <v>257</v>
      </c>
      <c r="O2" s="896"/>
      <c r="P2" s="896"/>
      <c r="Q2" s="896"/>
      <c r="R2" s="896"/>
      <c r="S2" s="896"/>
      <c r="T2" s="896"/>
      <c r="U2" s="896"/>
      <c r="V2" s="896"/>
      <c r="W2" s="896"/>
      <c r="X2" s="897"/>
      <c r="Y2" s="27"/>
      <c r="Z2" s="27"/>
      <c r="AA2" s="27"/>
      <c r="AB2" s="27"/>
      <c r="AC2" s="27"/>
      <c r="AD2" s="27"/>
      <c r="AE2" s="27"/>
      <c r="AF2" s="27"/>
      <c r="AG2" s="285"/>
      <c r="AH2" s="285"/>
      <c r="AI2" s="285"/>
      <c r="AJ2" s="285"/>
      <c r="AK2" s="285"/>
      <c r="AL2" s="285"/>
      <c r="AM2" s="285"/>
      <c r="AN2" s="285"/>
      <c r="AO2" s="285"/>
      <c r="AP2" s="285"/>
      <c r="AQ2" s="285"/>
      <c r="AR2" s="27"/>
    </row>
    <row r="3" spans="1:44" ht="15.75" customHeight="1">
      <c r="A3" s="914"/>
      <c r="B3" s="914"/>
      <c r="C3" s="916" t="s">
        <v>60</v>
      </c>
      <c r="D3" s="906" t="s">
        <v>61</v>
      </c>
      <c r="E3" s="901" t="s">
        <v>62</v>
      </c>
      <c r="F3" s="902"/>
      <c r="G3" s="914"/>
      <c r="H3" s="916" t="s">
        <v>63</v>
      </c>
      <c r="I3" s="937" t="s">
        <v>64</v>
      </c>
      <c r="J3" s="834"/>
      <c r="K3" s="834"/>
      <c r="L3" s="835"/>
      <c r="M3" s="909" t="s">
        <v>65</v>
      </c>
      <c r="N3" s="927"/>
      <c r="O3" s="886"/>
      <c r="P3" s="886"/>
      <c r="Q3" s="886"/>
      <c r="R3" s="886"/>
      <c r="S3" s="886"/>
      <c r="T3" s="886"/>
      <c r="U3" s="886"/>
      <c r="V3" s="886"/>
      <c r="W3" s="886"/>
      <c r="X3" s="887"/>
      <c r="Y3" s="27"/>
      <c r="Z3" s="27"/>
      <c r="AA3" s="27"/>
      <c r="AB3" s="27"/>
      <c r="AC3" s="27"/>
      <c r="AD3" s="27"/>
      <c r="AE3" s="27"/>
      <c r="AF3" s="27"/>
      <c r="AG3" s="285"/>
      <c r="AH3" s="285"/>
      <c r="AI3" s="285"/>
      <c r="AJ3" s="285"/>
      <c r="AK3" s="285"/>
      <c r="AL3" s="285"/>
      <c r="AM3" s="285"/>
      <c r="AN3" s="285"/>
      <c r="AO3" s="285"/>
      <c r="AP3" s="285"/>
      <c r="AQ3" s="285"/>
      <c r="AR3" s="27"/>
    </row>
    <row r="4" spans="1:44" ht="15.75" customHeight="1">
      <c r="A4" s="914"/>
      <c r="B4" s="914"/>
      <c r="C4" s="917"/>
      <c r="D4" s="907"/>
      <c r="E4" s="906" t="s">
        <v>66</v>
      </c>
      <c r="F4" s="909" t="s">
        <v>67</v>
      </c>
      <c r="G4" s="914"/>
      <c r="H4" s="917"/>
      <c r="I4" s="906" t="s">
        <v>52</v>
      </c>
      <c r="J4" s="906" t="s">
        <v>68</v>
      </c>
      <c r="K4" s="906" t="s">
        <v>69</v>
      </c>
      <c r="L4" s="906" t="s">
        <v>70</v>
      </c>
      <c r="M4" s="910"/>
      <c r="N4" s="905" t="s">
        <v>71</v>
      </c>
      <c r="O4" s="896"/>
      <c r="P4" s="897"/>
      <c r="Q4" s="905" t="s">
        <v>72</v>
      </c>
      <c r="R4" s="896"/>
      <c r="S4" s="897"/>
      <c r="T4" s="905" t="s">
        <v>73</v>
      </c>
      <c r="U4" s="896"/>
      <c r="V4" s="897"/>
      <c r="W4" s="905" t="s">
        <v>74</v>
      </c>
      <c r="X4" s="897"/>
      <c r="Y4" s="27"/>
      <c r="Z4" s="27"/>
      <c r="AA4" s="27"/>
      <c r="AB4" s="27"/>
      <c r="AC4" s="27"/>
      <c r="AD4" s="27"/>
      <c r="AE4" s="27"/>
      <c r="AF4" s="27"/>
      <c r="AG4" s="943" t="s">
        <v>71</v>
      </c>
      <c r="AH4" s="834"/>
      <c r="AI4" s="835"/>
      <c r="AJ4" s="943" t="s">
        <v>72</v>
      </c>
      <c r="AK4" s="834"/>
      <c r="AL4" s="835"/>
      <c r="AM4" s="943" t="s">
        <v>73</v>
      </c>
      <c r="AN4" s="834"/>
      <c r="AO4" s="835"/>
      <c r="AP4" s="943" t="s">
        <v>74</v>
      </c>
      <c r="AQ4" s="835"/>
      <c r="AR4" s="27"/>
    </row>
    <row r="5" spans="1:44" ht="15.75" customHeight="1">
      <c r="A5" s="914"/>
      <c r="B5" s="914"/>
      <c r="C5" s="917"/>
      <c r="D5" s="907"/>
      <c r="E5" s="907"/>
      <c r="F5" s="910"/>
      <c r="G5" s="914"/>
      <c r="H5" s="917"/>
      <c r="I5" s="907"/>
      <c r="J5" s="907"/>
      <c r="K5" s="907"/>
      <c r="L5" s="907"/>
      <c r="M5" s="910"/>
      <c r="N5" s="29">
        <v>1</v>
      </c>
      <c r="O5" s="30" t="s">
        <v>75</v>
      </c>
      <c r="P5" s="31" t="s">
        <v>76</v>
      </c>
      <c r="Q5" s="29">
        <v>3</v>
      </c>
      <c r="R5" s="30" t="s">
        <v>77</v>
      </c>
      <c r="S5" s="32" t="s">
        <v>78</v>
      </c>
      <c r="T5" s="33">
        <v>5</v>
      </c>
      <c r="U5" s="30" t="s">
        <v>79</v>
      </c>
      <c r="V5" s="32" t="s">
        <v>80</v>
      </c>
      <c r="W5" s="29">
        <v>7</v>
      </c>
      <c r="X5" s="32">
        <v>8</v>
      </c>
      <c r="Y5" s="27"/>
      <c r="Z5" s="27"/>
      <c r="AA5" s="27"/>
      <c r="AB5" s="27"/>
      <c r="AC5" s="27"/>
      <c r="AD5" s="27"/>
      <c r="AE5" s="27"/>
      <c r="AF5" s="27"/>
      <c r="AG5" s="287">
        <v>1</v>
      </c>
      <c r="AH5" s="287" t="s">
        <v>75</v>
      </c>
      <c r="AI5" s="287" t="s">
        <v>76</v>
      </c>
      <c r="AJ5" s="287">
        <v>3</v>
      </c>
      <c r="AK5" s="287" t="s">
        <v>77</v>
      </c>
      <c r="AL5" s="287" t="s">
        <v>78</v>
      </c>
      <c r="AM5" s="287">
        <v>5</v>
      </c>
      <c r="AN5" s="287" t="s">
        <v>79</v>
      </c>
      <c r="AO5" s="287" t="s">
        <v>80</v>
      </c>
      <c r="AP5" s="287">
        <v>7</v>
      </c>
      <c r="AQ5" s="287">
        <v>8</v>
      </c>
      <c r="AR5" s="27"/>
    </row>
    <row r="6" spans="1:44" ht="15.75" customHeight="1">
      <c r="A6" s="914"/>
      <c r="B6" s="914"/>
      <c r="C6" s="917"/>
      <c r="D6" s="907"/>
      <c r="E6" s="907"/>
      <c r="F6" s="910"/>
      <c r="G6" s="914"/>
      <c r="H6" s="917"/>
      <c r="I6" s="907"/>
      <c r="J6" s="907"/>
      <c r="K6" s="907"/>
      <c r="L6" s="907"/>
      <c r="M6" s="910"/>
      <c r="N6" s="905" t="s">
        <v>258</v>
      </c>
      <c r="O6" s="896"/>
      <c r="P6" s="896"/>
      <c r="Q6" s="896"/>
      <c r="R6" s="896"/>
      <c r="S6" s="896"/>
      <c r="T6" s="896"/>
      <c r="U6" s="896"/>
      <c r="V6" s="896"/>
      <c r="W6" s="896"/>
      <c r="X6" s="897"/>
      <c r="Y6" s="27"/>
      <c r="Z6" s="27"/>
      <c r="AA6" s="27"/>
      <c r="AB6" s="27"/>
      <c r="AC6" s="27"/>
      <c r="AD6" s="27"/>
      <c r="AE6" s="27"/>
      <c r="AF6" s="27"/>
      <c r="AG6" s="285"/>
      <c r="AH6" s="285"/>
      <c r="AI6" s="285"/>
      <c r="AJ6" s="285"/>
      <c r="AK6" s="285"/>
      <c r="AL6" s="285"/>
      <c r="AM6" s="285"/>
      <c r="AN6" s="285"/>
      <c r="AO6" s="285"/>
      <c r="AP6" s="285"/>
      <c r="AQ6" s="285"/>
      <c r="AR6" s="27"/>
    </row>
    <row r="7" spans="1:44" ht="23.25" customHeight="1">
      <c r="A7" s="915"/>
      <c r="B7" s="915"/>
      <c r="C7" s="878"/>
      <c r="D7" s="908"/>
      <c r="E7" s="908"/>
      <c r="F7" s="911"/>
      <c r="G7" s="915"/>
      <c r="H7" s="878"/>
      <c r="I7" s="908"/>
      <c r="J7" s="908"/>
      <c r="K7" s="908"/>
      <c r="L7" s="908"/>
      <c r="M7" s="911"/>
      <c r="N7" s="29">
        <v>15</v>
      </c>
      <c r="O7" s="30">
        <v>9</v>
      </c>
      <c r="P7" s="32">
        <v>9</v>
      </c>
      <c r="Q7" s="29">
        <v>15</v>
      </c>
      <c r="R7" s="30">
        <v>9</v>
      </c>
      <c r="S7" s="32">
        <v>9</v>
      </c>
      <c r="T7" s="29">
        <v>15</v>
      </c>
      <c r="U7" s="30">
        <v>9</v>
      </c>
      <c r="V7" s="32">
        <v>9</v>
      </c>
      <c r="W7" s="29">
        <v>15</v>
      </c>
      <c r="X7" s="32">
        <v>13</v>
      </c>
      <c r="Y7" s="27"/>
      <c r="Z7" s="27"/>
      <c r="AA7" s="27"/>
      <c r="AB7" s="27"/>
      <c r="AC7" s="27"/>
      <c r="AD7" s="27"/>
      <c r="AE7" s="27"/>
      <c r="AF7" s="27"/>
      <c r="AG7" s="285"/>
      <c r="AH7" s="285"/>
      <c r="AI7" s="285"/>
      <c r="AJ7" s="285"/>
      <c r="AK7" s="285"/>
      <c r="AL7" s="285"/>
      <c r="AM7" s="285"/>
      <c r="AN7" s="285"/>
      <c r="AO7" s="285"/>
      <c r="AP7" s="285"/>
      <c r="AQ7" s="285"/>
      <c r="AR7" s="27"/>
    </row>
    <row r="8" spans="1:44" ht="15.75" customHeight="1">
      <c r="A8" s="34">
        <v>1</v>
      </c>
      <c r="B8" s="35">
        <v>2</v>
      </c>
      <c r="C8" s="26">
        <v>3</v>
      </c>
      <c r="D8" s="34">
        <v>4</v>
      </c>
      <c r="E8" s="34">
        <v>5</v>
      </c>
      <c r="F8" s="34">
        <v>6</v>
      </c>
      <c r="G8" s="34">
        <v>7</v>
      </c>
      <c r="H8" s="34">
        <v>8</v>
      </c>
      <c r="I8" s="34">
        <v>9</v>
      </c>
      <c r="J8" s="34">
        <v>10</v>
      </c>
      <c r="K8" s="34">
        <v>11</v>
      </c>
      <c r="L8" s="34">
        <v>12</v>
      </c>
      <c r="M8" s="36">
        <v>13</v>
      </c>
      <c r="N8" s="29">
        <v>14</v>
      </c>
      <c r="O8" s="37">
        <v>15</v>
      </c>
      <c r="P8" s="29">
        <v>16</v>
      </c>
      <c r="Q8" s="37">
        <v>17</v>
      </c>
      <c r="R8" s="29">
        <v>18</v>
      </c>
      <c r="S8" s="37">
        <v>19</v>
      </c>
      <c r="T8" s="29">
        <v>20</v>
      </c>
      <c r="U8" s="37">
        <v>21</v>
      </c>
      <c r="V8" s="29">
        <v>22</v>
      </c>
      <c r="W8" s="37">
        <v>23</v>
      </c>
      <c r="X8" s="35">
        <v>24</v>
      </c>
      <c r="Y8" s="26">
        <v>25</v>
      </c>
      <c r="Z8" s="34">
        <v>26</v>
      </c>
      <c r="AA8" s="36">
        <v>27</v>
      </c>
      <c r="AB8" s="34">
        <v>28</v>
      </c>
      <c r="AC8" s="36">
        <v>29</v>
      </c>
      <c r="AD8" s="27"/>
      <c r="AE8" s="27"/>
      <c r="AF8" s="27"/>
      <c r="AG8" s="285"/>
      <c r="AH8" s="285"/>
      <c r="AI8" s="285"/>
      <c r="AJ8" s="285"/>
      <c r="AK8" s="285"/>
      <c r="AL8" s="285"/>
      <c r="AM8" s="285"/>
      <c r="AN8" s="285"/>
      <c r="AO8" s="285"/>
      <c r="AP8" s="285"/>
      <c r="AQ8" s="285"/>
      <c r="AR8" s="27"/>
    </row>
    <row r="9" spans="1:44" ht="15.75" customHeight="1">
      <c r="A9" s="933" t="s">
        <v>82</v>
      </c>
      <c r="B9" s="892"/>
      <c r="C9" s="892"/>
      <c r="D9" s="892"/>
      <c r="E9" s="892"/>
      <c r="F9" s="892"/>
      <c r="G9" s="892"/>
      <c r="H9" s="892"/>
      <c r="I9" s="892"/>
      <c r="J9" s="892"/>
      <c r="K9" s="892"/>
      <c r="L9" s="892"/>
      <c r="M9" s="892"/>
      <c r="N9" s="892"/>
      <c r="O9" s="892"/>
      <c r="P9" s="892"/>
      <c r="Q9" s="892"/>
      <c r="R9" s="892"/>
      <c r="S9" s="892"/>
      <c r="T9" s="892"/>
      <c r="U9" s="892"/>
      <c r="V9" s="892"/>
      <c r="W9" s="892"/>
      <c r="X9" s="893"/>
      <c r="Y9" s="27"/>
      <c r="Z9" s="27"/>
      <c r="AA9" s="27"/>
      <c r="AB9" s="27"/>
      <c r="AC9" s="27"/>
      <c r="AD9" s="27"/>
      <c r="AE9" s="27"/>
      <c r="AF9" s="27"/>
      <c r="AG9" s="285"/>
      <c r="AH9" s="285"/>
      <c r="AI9" s="285"/>
      <c r="AJ9" s="285"/>
      <c r="AK9" s="285"/>
      <c r="AL9" s="285"/>
      <c r="AM9" s="285"/>
      <c r="AN9" s="285"/>
      <c r="AO9" s="285"/>
      <c r="AP9" s="285"/>
      <c r="AQ9" s="285"/>
      <c r="AR9" s="27"/>
    </row>
    <row r="10" spans="1:44" ht="15.75" customHeight="1">
      <c r="A10" s="946" t="s">
        <v>83</v>
      </c>
      <c r="B10" s="834"/>
      <c r="C10" s="834"/>
      <c r="D10" s="834"/>
      <c r="E10" s="834"/>
      <c r="F10" s="834"/>
      <c r="G10" s="834"/>
      <c r="H10" s="834"/>
      <c r="I10" s="834"/>
      <c r="J10" s="834"/>
      <c r="K10" s="834"/>
      <c r="L10" s="834"/>
      <c r="M10" s="834"/>
      <c r="N10" s="834"/>
      <c r="O10" s="834"/>
      <c r="P10" s="834"/>
      <c r="Q10" s="834"/>
      <c r="R10" s="834"/>
      <c r="S10" s="834"/>
      <c r="T10" s="834"/>
      <c r="U10" s="834"/>
      <c r="V10" s="834"/>
      <c r="W10" s="834"/>
      <c r="X10" s="902"/>
      <c r="Y10" s="27"/>
      <c r="Z10" s="27"/>
      <c r="AA10" s="27"/>
      <c r="AB10" s="27"/>
      <c r="AC10" s="27"/>
      <c r="AD10" s="27"/>
      <c r="AE10" s="27" t="s">
        <v>71</v>
      </c>
      <c r="AF10" s="288">
        <f>AG28+AH28</f>
        <v>51</v>
      </c>
      <c r="AG10" s="285"/>
      <c r="AH10" s="285"/>
      <c r="AI10" s="285"/>
      <c r="AJ10" s="285"/>
      <c r="AK10" s="285"/>
      <c r="AL10" s="285"/>
      <c r="AM10" s="285"/>
      <c r="AN10" s="285"/>
      <c r="AO10" s="285"/>
      <c r="AP10" s="285"/>
      <c r="AQ10" s="285"/>
      <c r="AR10" s="27"/>
    </row>
    <row r="11" spans="1:44" ht="15.75" customHeight="1">
      <c r="A11" s="38" t="s">
        <v>84</v>
      </c>
      <c r="B11" s="39" t="s">
        <v>85</v>
      </c>
      <c r="C11" s="40"/>
      <c r="D11" s="41"/>
      <c r="E11" s="42"/>
      <c r="F11" s="43"/>
      <c r="G11" s="44">
        <f>G12+G13+G14+G15</f>
        <v>12</v>
      </c>
      <c r="H11" s="45">
        <f t="shared" ref="H11:I11" si="0">SUM(H12:H15)</f>
        <v>360</v>
      </c>
      <c r="I11" s="46">
        <f t="shared" si="0"/>
        <v>162</v>
      </c>
      <c r="J11" s="47"/>
      <c r="K11" s="47"/>
      <c r="L11" s="47">
        <f t="shared" ref="L11:M11" si="1">SUM(L12:L15)</f>
        <v>162</v>
      </c>
      <c r="M11" s="48">
        <f t="shared" si="1"/>
        <v>198</v>
      </c>
      <c r="N11" s="20"/>
      <c r="O11" s="49"/>
      <c r="P11" s="19"/>
      <c r="Q11" s="17"/>
      <c r="R11" s="49"/>
      <c r="S11" s="19"/>
      <c r="T11" s="17"/>
      <c r="U11" s="49"/>
      <c r="V11" s="19"/>
      <c r="W11" s="17"/>
      <c r="X11" s="19"/>
      <c r="Y11" s="27"/>
      <c r="Z11" s="27"/>
      <c r="AA11" s="27"/>
      <c r="AB11" s="27"/>
      <c r="AC11" s="27"/>
      <c r="AD11" s="27"/>
      <c r="AE11" s="497" t="s">
        <v>72</v>
      </c>
      <c r="AF11" s="498">
        <f>AJ28+AK28</f>
        <v>17</v>
      </c>
      <c r="AG11" s="285" t="b">
        <f t="shared" ref="AG11:AH11" si="2">ISBLANK(N11)</f>
        <v>1</v>
      </c>
      <c r="AH11" s="285" t="b">
        <f t="shared" si="2"/>
        <v>1</v>
      </c>
      <c r="AI11" s="285"/>
      <c r="AJ11" s="285" t="b">
        <f t="shared" ref="AJ11:AK11" si="3">ISBLANK(Q11)</f>
        <v>1</v>
      </c>
      <c r="AK11" s="285" t="b">
        <f t="shared" si="3"/>
        <v>1</v>
      </c>
      <c r="AL11" s="285"/>
      <c r="AM11" s="285" t="b">
        <f t="shared" ref="AM11:AN11" si="4">ISBLANK(T11)</f>
        <v>1</v>
      </c>
      <c r="AN11" s="285" t="b">
        <f t="shared" si="4"/>
        <v>1</v>
      </c>
      <c r="AO11" s="285"/>
      <c r="AP11" s="285" t="b">
        <f t="shared" ref="AP11:AQ11" si="5">ISBLANK(W11)</f>
        <v>1</v>
      </c>
      <c r="AQ11" s="285" t="b">
        <f t="shared" si="5"/>
        <v>1</v>
      </c>
      <c r="AR11" s="27"/>
    </row>
    <row r="12" spans="1:44" ht="15.75" customHeight="1">
      <c r="A12" s="499" t="s">
        <v>86</v>
      </c>
      <c r="B12" s="500" t="s">
        <v>85</v>
      </c>
      <c r="C12" s="501"/>
      <c r="D12" s="502">
        <v>1</v>
      </c>
      <c r="E12" s="503"/>
      <c r="F12" s="504"/>
      <c r="G12" s="505">
        <v>3</v>
      </c>
      <c r="H12" s="506">
        <f t="shared" ref="H12:H27" si="6">G12*30</f>
        <v>90</v>
      </c>
      <c r="I12" s="507">
        <f t="shared" ref="I12:I15" si="7">J12+K12+L12</f>
        <v>45</v>
      </c>
      <c r="J12" s="508"/>
      <c r="K12" s="508"/>
      <c r="L12" s="508">
        <v>45</v>
      </c>
      <c r="M12" s="509">
        <f t="shared" ref="M12:M27" si="8">H12-I12</f>
        <v>45</v>
      </c>
      <c r="N12" s="510">
        <v>3</v>
      </c>
      <c r="O12" s="511"/>
      <c r="P12" s="509"/>
      <c r="Q12" s="507"/>
      <c r="R12" s="511"/>
      <c r="S12" s="509"/>
      <c r="T12" s="507"/>
      <c r="U12" s="511"/>
      <c r="V12" s="509"/>
      <c r="W12" s="507"/>
      <c r="X12" s="509"/>
      <c r="Y12" s="512"/>
      <c r="Z12" s="512"/>
      <c r="AA12" s="512"/>
      <c r="AB12" s="512"/>
      <c r="AC12" s="512"/>
      <c r="AD12" s="512" t="s">
        <v>259</v>
      </c>
      <c r="AE12" s="512" t="s">
        <v>73</v>
      </c>
      <c r="AF12" s="513">
        <f>AM28+AN28</f>
        <v>0</v>
      </c>
      <c r="AG12" s="514" t="b">
        <f t="shared" ref="AG12:AH12" si="9">ISBLANK(N12)</f>
        <v>0</v>
      </c>
      <c r="AH12" s="514" t="b">
        <f t="shared" si="9"/>
        <v>1</v>
      </c>
      <c r="AI12" s="514"/>
      <c r="AJ12" s="514" t="b">
        <f t="shared" ref="AJ12:AK12" si="10">ISBLANK(Q12)</f>
        <v>1</v>
      </c>
      <c r="AK12" s="514" t="b">
        <f t="shared" si="10"/>
        <v>1</v>
      </c>
      <c r="AL12" s="514"/>
      <c r="AM12" s="514" t="b">
        <f t="shared" ref="AM12:AN12" si="11">ISBLANK(T12)</f>
        <v>1</v>
      </c>
      <c r="AN12" s="514" t="b">
        <f t="shared" si="11"/>
        <v>1</v>
      </c>
      <c r="AO12" s="514"/>
      <c r="AP12" s="514" t="b">
        <f t="shared" ref="AP12:AQ12" si="12">ISBLANK(W12)</f>
        <v>1</v>
      </c>
      <c r="AQ12" s="514" t="b">
        <f t="shared" si="12"/>
        <v>1</v>
      </c>
      <c r="AR12" s="512"/>
    </row>
    <row r="13" spans="1:44" ht="15.75" customHeight="1">
      <c r="A13" s="499" t="s">
        <v>87</v>
      </c>
      <c r="B13" s="500" t="s">
        <v>85</v>
      </c>
      <c r="C13" s="501"/>
      <c r="D13" s="502">
        <v>2</v>
      </c>
      <c r="E13" s="503"/>
      <c r="F13" s="504"/>
      <c r="G13" s="505">
        <v>3</v>
      </c>
      <c r="H13" s="506">
        <f t="shared" si="6"/>
        <v>90</v>
      </c>
      <c r="I13" s="507">
        <f t="shared" si="7"/>
        <v>36</v>
      </c>
      <c r="J13" s="508"/>
      <c r="K13" s="508"/>
      <c r="L13" s="508">
        <v>36</v>
      </c>
      <c r="M13" s="509">
        <f t="shared" si="8"/>
        <v>54</v>
      </c>
      <c r="N13" s="510"/>
      <c r="O13" s="511">
        <v>2</v>
      </c>
      <c r="P13" s="509">
        <v>2</v>
      </c>
      <c r="Q13" s="507"/>
      <c r="R13" s="511"/>
      <c r="S13" s="509"/>
      <c r="T13" s="507"/>
      <c r="U13" s="511"/>
      <c r="V13" s="509"/>
      <c r="W13" s="507"/>
      <c r="X13" s="509"/>
      <c r="Y13" s="512"/>
      <c r="Z13" s="512"/>
      <c r="AA13" s="512"/>
      <c r="AB13" s="512"/>
      <c r="AC13" s="512"/>
      <c r="AD13" s="512" t="s">
        <v>259</v>
      </c>
      <c r="AE13" s="512" t="s">
        <v>74</v>
      </c>
      <c r="AF13" s="513">
        <f>AP28+AQ28</f>
        <v>0</v>
      </c>
      <c r="AG13" s="514" t="b">
        <f t="shared" ref="AG13:AH13" si="13">ISBLANK(N13)</f>
        <v>1</v>
      </c>
      <c r="AH13" s="514" t="b">
        <f t="shared" si="13"/>
        <v>0</v>
      </c>
      <c r="AI13" s="514"/>
      <c r="AJ13" s="514" t="b">
        <f t="shared" ref="AJ13:AK13" si="14">ISBLANK(Q13)</f>
        <v>1</v>
      </c>
      <c r="AK13" s="514" t="b">
        <f t="shared" si="14"/>
        <v>1</v>
      </c>
      <c r="AL13" s="514"/>
      <c r="AM13" s="514" t="b">
        <f t="shared" ref="AM13:AN13" si="15">ISBLANK(T13)</f>
        <v>1</v>
      </c>
      <c r="AN13" s="514" t="b">
        <f t="shared" si="15"/>
        <v>1</v>
      </c>
      <c r="AO13" s="514"/>
      <c r="AP13" s="514" t="b">
        <f t="shared" ref="AP13:AQ13" si="16">ISBLANK(W13)</f>
        <v>1</v>
      </c>
      <c r="AQ13" s="514" t="b">
        <f t="shared" si="16"/>
        <v>1</v>
      </c>
      <c r="AR13" s="512"/>
    </row>
    <row r="14" spans="1:44" ht="15.75" customHeight="1">
      <c r="A14" s="499" t="s">
        <v>88</v>
      </c>
      <c r="B14" s="500" t="s">
        <v>85</v>
      </c>
      <c r="C14" s="501"/>
      <c r="D14" s="502">
        <v>3</v>
      </c>
      <c r="E14" s="515"/>
      <c r="F14" s="504"/>
      <c r="G14" s="505">
        <v>3</v>
      </c>
      <c r="H14" s="506">
        <f t="shared" si="6"/>
        <v>90</v>
      </c>
      <c r="I14" s="507">
        <f t="shared" si="7"/>
        <v>45</v>
      </c>
      <c r="J14" s="508"/>
      <c r="K14" s="508"/>
      <c r="L14" s="508">
        <v>45</v>
      </c>
      <c r="M14" s="509">
        <f t="shared" si="8"/>
        <v>45</v>
      </c>
      <c r="N14" s="510"/>
      <c r="O14" s="511"/>
      <c r="P14" s="509"/>
      <c r="Q14" s="507">
        <v>3</v>
      </c>
      <c r="R14" s="511"/>
      <c r="S14" s="509"/>
      <c r="T14" s="507"/>
      <c r="U14" s="511"/>
      <c r="V14" s="509"/>
      <c r="W14" s="516"/>
      <c r="X14" s="517"/>
      <c r="Y14" s="512"/>
      <c r="Z14" s="512"/>
      <c r="AA14" s="512"/>
      <c r="AB14" s="512"/>
      <c r="AC14" s="512"/>
      <c r="AD14" s="512" t="s">
        <v>259</v>
      </c>
      <c r="AE14" s="512"/>
      <c r="AF14" s="513">
        <f>SUM(AF10:AF13)</f>
        <v>68</v>
      </c>
      <c r="AG14" s="514" t="b">
        <f t="shared" ref="AG14:AH14" si="17">ISBLANK(N14)</f>
        <v>1</v>
      </c>
      <c r="AH14" s="514" t="b">
        <f t="shared" si="17"/>
        <v>1</v>
      </c>
      <c r="AI14" s="514"/>
      <c r="AJ14" s="514" t="b">
        <f t="shared" ref="AJ14:AK14" si="18">ISBLANK(Q14)</f>
        <v>0</v>
      </c>
      <c r="AK14" s="514" t="b">
        <f t="shared" si="18"/>
        <v>1</v>
      </c>
      <c r="AL14" s="514"/>
      <c r="AM14" s="514" t="b">
        <f t="shared" ref="AM14:AN14" si="19">ISBLANK(T14)</f>
        <v>1</v>
      </c>
      <c r="AN14" s="514" t="b">
        <f t="shared" si="19"/>
        <v>1</v>
      </c>
      <c r="AO14" s="514"/>
      <c r="AP14" s="514" t="b">
        <f t="shared" ref="AP14:AQ14" si="20">ISBLANK(W14)</f>
        <v>1</v>
      </c>
      <c r="AQ14" s="514" t="b">
        <f t="shared" si="20"/>
        <v>1</v>
      </c>
      <c r="AR14" s="512"/>
    </row>
    <row r="15" spans="1:44" ht="15.75" customHeight="1">
      <c r="A15" s="499" t="s">
        <v>89</v>
      </c>
      <c r="B15" s="500" t="s">
        <v>85</v>
      </c>
      <c r="C15" s="501"/>
      <c r="D15" s="518" t="s">
        <v>90</v>
      </c>
      <c r="E15" s="518"/>
      <c r="F15" s="504"/>
      <c r="G15" s="505">
        <v>3</v>
      </c>
      <c r="H15" s="506">
        <f t="shared" si="6"/>
        <v>90</v>
      </c>
      <c r="I15" s="507">
        <f t="shared" si="7"/>
        <v>36</v>
      </c>
      <c r="J15" s="508"/>
      <c r="K15" s="508"/>
      <c r="L15" s="508">
        <v>36</v>
      </c>
      <c r="M15" s="509">
        <f t="shared" si="8"/>
        <v>54</v>
      </c>
      <c r="N15" s="510"/>
      <c r="O15" s="511"/>
      <c r="P15" s="509"/>
      <c r="Q15" s="507"/>
      <c r="R15" s="511">
        <v>2</v>
      </c>
      <c r="S15" s="509">
        <v>2</v>
      </c>
      <c r="T15" s="507"/>
      <c r="U15" s="511"/>
      <c r="V15" s="509"/>
      <c r="W15" s="507"/>
      <c r="X15" s="509"/>
      <c r="Y15" s="512"/>
      <c r="Z15" s="512"/>
      <c r="AA15" s="512"/>
      <c r="AB15" s="512"/>
      <c r="AC15" s="512"/>
      <c r="AD15" s="512" t="s">
        <v>259</v>
      </c>
      <c r="AE15" s="512"/>
      <c r="AF15" s="512"/>
      <c r="AG15" s="514" t="b">
        <f t="shared" ref="AG15:AH15" si="21">ISBLANK(N15)</f>
        <v>1</v>
      </c>
      <c r="AH15" s="514" t="b">
        <f t="shared" si="21"/>
        <v>1</v>
      </c>
      <c r="AI15" s="514"/>
      <c r="AJ15" s="514" t="b">
        <f t="shared" ref="AJ15:AK15" si="22">ISBLANK(Q15)</f>
        <v>1</v>
      </c>
      <c r="AK15" s="514" t="b">
        <f t="shared" si="22"/>
        <v>0</v>
      </c>
      <c r="AL15" s="514"/>
      <c r="AM15" s="514" t="b">
        <f t="shared" ref="AM15:AN15" si="23">ISBLANK(T15)</f>
        <v>1</v>
      </c>
      <c r="AN15" s="514" t="b">
        <f t="shared" si="23"/>
        <v>1</v>
      </c>
      <c r="AO15" s="514"/>
      <c r="AP15" s="514" t="b">
        <f t="shared" ref="AP15:AQ15" si="24">ISBLANK(W15)</f>
        <v>1</v>
      </c>
      <c r="AQ15" s="514" t="b">
        <f t="shared" si="24"/>
        <v>1</v>
      </c>
      <c r="AR15" s="512"/>
    </row>
    <row r="16" spans="1:44" ht="15.75" customHeight="1">
      <c r="A16" s="519" t="s">
        <v>91</v>
      </c>
      <c r="B16" s="520" t="s">
        <v>261</v>
      </c>
      <c r="C16" s="501"/>
      <c r="D16" s="518" t="s">
        <v>103</v>
      </c>
      <c r="E16" s="515"/>
      <c r="F16" s="521"/>
      <c r="G16" s="522">
        <v>2</v>
      </c>
      <c r="H16" s="523">
        <f t="shared" si="6"/>
        <v>60</v>
      </c>
      <c r="I16" s="501">
        <f t="shared" ref="I16:I19" si="25">J16+L16</f>
        <v>30</v>
      </c>
      <c r="J16" s="502">
        <v>15</v>
      </c>
      <c r="K16" s="502"/>
      <c r="L16" s="502">
        <v>15</v>
      </c>
      <c r="M16" s="524">
        <f t="shared" si="8"/>
        <v>30</v>
      </c>
      <c r="N16" s="510">
        <v>2</v>
      </c>
      <c r="O16" s="511"/>
      <c r="P16" s="509"/>
      <c r="Q16" s="507"/>
      <c r="R16" s="511"/>
      <c r="S16" s="509"/>
      <c r="T16" s="507"/>
      <c r="U16" s="511"/>
      <c r="V16" s="509"/>
      <c r="W16" s="507"/>
      <c r="X16" s="525"/>
      <c r="Y16" s="512"/>
      <c r="Z16" s="512"/>
      <c r="AA16" s="512"/>
      <c r="AB16" s="512"/>
      <c r="AC16" s="512"/>
      <c r="AD16" s="512" t="s">
        <v>259</v>
      </c>
      <c r="AE16" s="512"/>
      <c r="AF16" s="512"/>
      <c r="AG16" s="514" t="b">
        <f t="shared" ref="AG16:AH16" si="26">ISBLANK(N16)</f>
        <v>0</v>
      </c>
      <c r="AH16" s="514" t="b">
        <f t="shared" si="26"/>
        <v>1</v>
      </c>
      <c r="AI16" s="514"/>
      <c r="AJ16" s="514" t="b">
        <f t="shared" ref="AJ16:AK16" si="27">ISBLANK(Q16)</f>
        <v>1</v>
      </c>
      <c r="AK16" s="514" t="b">
        <f t="shared" si="27"/>
        <v>1</v>
      </c>
      <c r="AL16" s="514"/>
      <c r="AM16" s="514" t="b">
        <f t="shared" ref="AM16:AN16" si="28">ISBLANK(T16)</f>
        <v>1</v>
      </c>
      <c r="AN16" s="514" t="b">
        <f t="shared" si="28"/>
        <v>1</v>
      </c>
      <c r="AO16" s="514"/>
      <c r="AP16" s="514" t="b">
        <f t="shared" ref="AP16:AQ16" si="29">ISBLANK(W16)</f>
        <v>1</v>
      </c>
      <c r="AQ16" s="514" t="b">
        <f t="shared" si="29"/>
        <v>1</v>
      </c>
      <c r="AR16" s="512"/>
    </row>
    <row r="17" spans="1:44" ht="15.75" customHeight="1">
      <c r="A17" s="519" t="s">
        <v>101</v>
      </c>
      <c r="B17" s="520" t="s">
        <v>105</v>
      </c>
      <c r="C17" s="501">
        <v>1</v>
      </c>
      <c r="D17" s="518"/>
      <c r="E17" s="515"/>
      <c r="F17" s="521"/>
      <c r="G17" s="522">
        <v>6</v>
      </c>
      <c r="H17" s="523">
        <f t="shared" si="6"/>
        <v>180</v>
      </c>
      <c r="I17" s="501">
        <f t="shared" si="25"/>
        <v>75</v>
      </c>
      <c r="J17" s="502">
        <v>45</v>
      </c>
      <c r="K17" s="502"/>
      <c r="L17" s="502">
        <v>30</v>
      </c>
      <c r="M17" s="524">
        <f t="shared" si="8"/>
        <v>105</v>
      </c>
      <c r="N17" s="510">
        <v>5</v>
      </c>
      <c r="O17" s="511"/>
      <c r="P17" s="509"/>
      <c r="Q17" s="507"/>
      <c r="R17" s="511"/>
      <c r="S17" s="509"/>
      <c r="T17" s="507"/>
      <c r="U17" s="511"/>
      <c r="V17" s="509"/>
      <c r="W17" s="507"/>
      <c r="X17" s="525"/>
      <c r="Y17" s="512"/>
      <c r="Z17" s="512"/>
      <c r="AA17" s="512"/>
      <c r="AB17" s="512"/>
      <c r="AC17" s="512"/>
      <c r="AD17" s="512" t="s">
        <v>259</v>
      </c>
      <c r="AE17" s="512"/>
      <c r="AF17" s="512"/>
      <c r="AG17" s="514" t="b">
        <f t="shared" ref="AG17:AH17" si="30">ISBLANK(N17)</f>
        <v>0</v>
      </c>
      <c r="AH17" s="514" t="b">
        <f t="shared" si="30"/>
        <v>1</v>
      </c>
      <c r="AI17" s="514"/>
      <c r="AJ17" s="514" t="b">
        <f t="shared" ref="AJ17:AK17" si="31">ISBLANK(Q17)</f>
        <v>1</v>
      </c>
      <c r="AK17" s="514" t="b">
        <f t="shared" si="31"/>
        <v>1</v>
      </c>
      <c r="AL17" s="514"/>
      <c r="AM17" s="514" t="b">
        <f t="shared" ref="AM17:AN17" si="32">ISBLANK(T17)</f>
        <v>1</v>
      </c>
      <c r="AN17" s="514" t="b">
        <f t="shared" si="32"/>
        <v>1</v>
      </c>
      <c r="AO17" s="514"/>
      <c r="AP17" s="514" t="b">
        <f t="shared" ref="AP17:AQ17" si="33">ISBLANK(W17)</f>
        <v>1</v>
      </c>
      <c r="AQ17" s="514" t="b">
        <f t="shared" si="33"/>
        <v>1</v>
      </c>
      <c r="AR17" s="512"/>
    </row>
    <row r="18" spans="1:44" ht="15.75" customHeight="1">
      <c r="A18" s="519" t="s">
        <v>104</v>
      </c>
      <c r="B18" s="520" t="s">
        <v>107</v>
      </c>
      <c r="C18" s="501"/>
      <c r="D18" s="502" t="s">
        <v>95</v>
      </c>
      <c r="E18" s="503"/>
      <c r="F18" s="526"/>
      <c r="G18" s="522">
        <v>3</v>
      </c>
      <c r="H18" s="523">
        <f t="shared" si="6"/>
        <v>90</v>
      </c>
      <c r="I18" s="501">
        <f t="shared" si="25"/>
        <v>36</v>
      </c>
      <c r="J18" s="502">
        <v>18</v>
      </c>
      <c r="K18" s="502"/>
      <c r="L18" s="502">
        <v>18</v>
      </c>
      <c r="M18" s="524">
        <f t="shared" si="8"/>
        <v>54</v>
      </c>
      <c r="N18" s="510"/>
      <c r="O18" s="511">
        <v>2</v>
      </c>
      <c r="P18" s="525">
        <v>2</v>
      </c>
      <c r="Q18" s="507"/>
      <c r="R18" s="511"/>
      <c r="S18" s="509"/>
      <c r="T18" s="507"/>
      <c r="U18" s="511"/>
      <c r="V18" s="509"/>
      <c r="W18" s="507"/>
      <c r="X18" s="509"/>
      <c r="Y18" s="497"/>
      <c r="Z18" s="497"/>
      <c r="AA18" s="497"/>
      <c r="AB18" s="497"/>
      <c r="AC18" s="497"/>
      <c r="AD18" s="497" t="s">
        <v>259</v>
      </c>
      <c r="AE18" s="497"/>
      <c r="AF18" s="497"/>
      <c r="AG18" s="527" t="b">
        <f t="shared" ref="AG18:AH18" si="34">ISBLANK(N18)</f>
        <v>1</v>
      </c>
      <c r="AH18" s="527" t="b">
        <f t="shared" si="34"/>
        <v>0</v>
      </c>
      <c r="AI18" s="527"/>
      <c r="AJ18" s="527" t="b">
        <f t="shared" ref="AJ18:AK18" si="35">ISBLANK(Q18)</f>
        <v>1</v>
      </c>
      <c r="AK18" s="527" t="b">
        <f t="shared" si="35"/>
        <v>1</v>
      </c>
      <c r="AL18" s="527"/>
      <c r="AM18" s="527" t="b">
        <f t="shared" ref="AM18:AN18" si="36">ISBLANK(T18)</f>
        <v>1</v>
      </c>
      <c r="AN18" s="527" t="b">
        <f t="shared" si="36"/>
        <v>1</v>
      </c>
      <c r="AO18" s="527"/>
      <c r="AP18" s="527" t="b">
        <f t="shared" ref="AP18:AQ18" si="37">ISBLANK(W18)</f>
        <v>1</v>
      </c>
      <c r="AQ18" s="527" t="b">
        <f t="shared" si="37"/>
        <v>1</v>
      </c>
      <c r="AR18" s="497"/>
    </row>
    <row r="19" spans="1:44" ht="15.75" customHeight="1">
      <c r="A19" s="519" t="s">
        <v>106</v>
      </c>
      <c r="B19" s="520" t="s">
        <v>109</v>
      </c>
      <c r="C19" s="501">
        <v>2</v>
      </c>
      <c r="D19" s="502"/>
      <c r="E19" s="503"/>
      <c r="F19" s="526"/>
      <c r="G19" s="522">
        <v>3</v>
      </c>
      <c r="H19" s="523">
        <f t="shared" si="6"/>
        <v>90</v>
      </c>
      <c r="I19" s="501">
        <f t="shared" si="25"/>
        <v>54</v>
      </c>
      <c r="J19" s="502">
        <v>18</v>
      </c>
      <c r="K19" s="502"/>
      <c r="L19" s="502">
        <v>36</v>
      </c>
      <c r="M19" s="524">
        <f t="shared" si="8"/>
        <v>36</v>
      </c>
      <c r="N19" s="510"/>
      <c r="O19" s="511">
        <v>3</v>
      </c>
      <c r="P19" s="525">
        <v>3</v>
      </c>
      <c r="Q19" s="507"/>
      <c r="R19" s="511"/>
      <c r="S19" s="509"/>
      <c r="T19" s="507"/>
      <c r="U19" s="511"/>
      <c r="V19" s="509"/>
      <c r="W19" s="507"/>
      <c r="X19" s="509"/>
      <c r="Y19" s="512"/>
      <c r="Z19" s="512"/>
      <c r="AA19" s="512"/>
      <c r="AB19" s="512"/>
      <c r="AC19" s="512"/>
      <c r="AD19" s="512" t="s">
        <v>259</v>
      </c>
      <c r="AE19" s="512"/>
      <c r="AF19" s="512"/>
      <c r="AG19" s="514" t="b">
        <f t="shared" ref="AG19:AH19" si="38">ISBLANK(N19)</f>
        <v>1</v>
      </c>
      <c r="AH19" s="514" t="b">
        <f t="shared" si="38"/>
        <v>0</v>
      </c>
      <c r="AI19" s="514"/>
      <c r="AJ19" s="514" t="b">
        <f t="shared" ref="AJ19:AK19" si="39">ISBLANK(Q19)</f>
        <v>1</v>
      </c>
      <c r="AK19" s="514" t="b">
        <f t="shared" si="39"/>
        <v>1</v>
      </c>
      <c r="AL19" s="514"/>
      <c r="AM19" s="514" t="b">
        <f t="shared" ref="AM19:AN19" si="40">ISBLANK(T19)</f>
        <v>1</v>
      </c>
      <c r="AN19" s="514" t="b">
        <f t="shared" si="40"/>
        <v>1</v>
      </c>
      <c r="AO19" s="514"/>
      <c r="AP19" s="514" t="b">
        <f t="shared" ref="AP19:AQ19" si="41">ISBLANK(W19)</f>
        <v>1</v>
      </c>
      <c r="AQ19" s="514" t="b">
        <f t="shared" si="41"/>
        <v>1</v>
      </c>
      <c r="AR19" s="512"/>
    </row>
    <row r="20" spans="1:44" ht="15.75" customHeight="1">
      <c r="A20" s="519" t="s">
        <v>108</v>
      </c>
      <c r="B20" s="520" t="s">
        <v>111</v>
      </c>
      <c r="C20" s="501">
        <v>1</v>
      </c>
      <c r="D20" s="502"/>
      <c r="E20" s="503"/>
      <c r="F20" s="526"/>
      <c r="G20" s="522">
        <v>6</v>
      </c>
      <c r="H20" s="523">
        <f t="shared" si="6"/>
        <v>180</v>
      </c>
      <c r="I20" s="501">
        <f t="shared" ref="I20:I27" si="42">J20+K20+L20</f>
        <v>75</v>
      </c>
      <c r="J20" s="502">
        <v>30</v>
      </c>
      <c r="K20" s="502"/>
      <c r="L20" s="502">
        <v>45</v>
      </c>
      <c r="M20" s="524">
        <f t="shared" si="8"/>
        <v>105</v>
      </c>
      <c r="N20" s="510">
        <v>5</v>
      </c>
      <c r="O20" s="511"/>
      <c r="P20" s="517"/>
      <c r="Q20" s="507"/>
      <c r="R20" s="511"/>
      <c r="S20" s="509"/>
      <c r="T20" s="507"/>
      <c r="U20" s="511"/>
      <c r="V20" s="509"/>
      <c r="W20" s="507"/>
      <c r="X20" s="509"/>
      <c r="Y20" s="528"/>
      <c r="Z20" s="528"/>
      <c r="AA20" s="528"/>
      <c r="AB20" s="528"/>
      <c r="AC20" s="528"/>
      <c r="AD20" s="528" t="s">
        <v>259</v>
      </c>
      <c r="AE20" s="528"/>
      <c r="AF20" s="528"/>
      <c r="AG20" s="514" t="b">
        <f t="shared" ref="AG20:AH20" si="43">ISBLANK(N20)</f>
        <v>0</v>
      </c>
      <c r="AH20" s="514" t="b">
        <f t="shared" si="43"/>
        <v>1</v>
      </c>
      <c r="AI20" s="529"/>
      <c r="AJ20" s="514" t="b">
        <f t="shared" ref="AJ20:AK20" si="44">ISBLANK(Q20)</f>
        <v>1</v>
      </c>
      <c r="AK20" s="514" t="b">
        <f t="shared" si="44"/>
        <v>1</v>
      </c>
      <c r="AL20" s="529"/>
      <c r="AM20" s="514" t="b">
        <f t="shared" ref="AM20:AN20" si="45">ISBLANK(T20)</f>
        <v>1</v>
      </c>
      <c r="AN20" s="514" t="b">
        <f t="shared" si="45"/>
        <v>1</v>
      </c>
      <c r="AO20" s="529"/>
      <c r="AP20" s="514" t="b">
        <f t="shared" ref="AP20:AQ20" si="46">ISBLANK(W20)</f>
        <v>1</v>
      </c>
      <c r="AQ20" s="514" t="b">
        <f t="shared" si="46"/>
        <v>1</v>
      </c>
      <c r="AR20" s="528"/>
    </row>
    <row r="21" spans="1:44" ht="15.75" customHeight="1">
      <c r="A21" s="519" t="s">
        <v>110</v>
      </c>
      <c r="B21" s="520" t="s">
        <v>467</v>
      </c>
      <c r="C21" s="530">
        <v>2</v>
      </c>
      <c r="D21" s="502"/>
      <c r="E21" s="503"/>
      <c r="F21" s="524"/>
      <c r="G21" s="522">
        <v>6</v>
      </c>
      <c r="H21" s="523">
        <f t="shared" si="6"/>
        <v>180</v>
      </c>
      <c r="I21" s="501">
        <f t="shared" si="42"/>
        <v>72</v>
      </c>
      <c r="J21" s="502">
        <v>36</v>
      </c>
      <c r="K21" s="502">
        <v>18</v>
      </c>
      <c r="L21" s="502">
        <v>18</v>
      </c>
      <c r="M21" s="524">
        <f t="shared" si="8"/>
        <v>108</v>
      </c>
      <c r="N21" s="510"/>
      <c r="O21" s="511">
        <v>4</v>
      </c>
      <c r="P21" s="509">
        <v>4</v>
      </c>
      <c r="Q21" s="507"/>
      <c r="R21" s="511"/>
      <c r="S21" s="509"/>
      <c r="T21" s="507"/>
      <c r="U21" s="511"/>
      <c r="V21" s="509"/>
      <c r="W21" s="507"/>
      <c r="X21" s="509"/>
      <c r="Y21" s="512"/>
      <c r="Z21" s="512"/>
      <c r="AA21" s="512"/>
      <c r="AB21" s="512"/>
      <c r="AC21" s="512"/>
      <c r="AD21" s="512" t="s">
        <v>259</v>
      </c>
      <c r="AE21" s="512"/>
      <c r="AF21" s="512"/>
      <c r="AG21" s="514" t="b">
        <f t="shared" ref="AG21:AH21" si="47">ISBLANK(N21)</f>
        <v>1</v>
      </c>
      <c r="AH21" s="514" t="b">
        <f t="shared" si="47"/>
        <v>0</v>
      </c>
      <c r="AI21" s="514"/>
      <c r="AJ21" s="514" t="b">
        <f t="shared" ref="AJ21:AK21" si="48">ISBLANK(Q21)</f>
        <v>1</v>
      </c>
      <c r="AK21" s="514" t="b">
        <f t="shared" si="48"/>
        <v>1</v>
      </c>
      <c r="AL21" s="514"/>
      <c r="AM21" s="514" t="b">
        <f t="shared" ref="AM21:AN21" si="49">ISBLANK(T21)</f>
        <v>1</v>
      </c>
      <c r="AN21" s="514" t="b">
        <f t="shared" si="49"/>
        <v>1</v>
      </c>
      <c r="AO21" s="514"/>
      <c r="AP21" s="514" t="b">
        <f t="shared" ref="AP21:AQ21" si="50">ISBLANK(W21)</f>
        <v>1</v>
      </c>
      <c r="AQ21" s="514" t="b">
        <f t="shared" si="50"/>
        <v>1</v>
      </c>
      <c r="AR21" s="512"/>
    </row>
    <row r="22" spans="1:44" ht="15.75" customHeight="1">
      <c r="A22" s="519" t="s">
        <v>112</v>
      </c>
      <c r="B22" s="531" t="s">
        <v>263</v>
      </c>
      <c r="C22" s="530"/>
      <c r="D22" s="502" t="s">
        <v>116</v>
      </c>
      <c r="E22" s="502"/>
      <c r="F22" s="524"/>
      <c r="G22" s="532">
        <v>4</v>
      </c>
      <c r="H22" s="523">
        <f t="shared" si="6"/>
        <v>120</v>
      </c>
      <c r="I22" s="501">
        <f t="shared" si="42"/>
        <v>60</v>
      </c>
      <c r="J22" s="502">
        <v>15</v>
      </c>
      <c r="K22" s="502">
        <v>45</v>
      </c>
      <c r="L22" s="502"/>
      <c r="M22" s="524">
        <f t="shared" si="8"/>
        <v>60</v>
      </c>
      <c r="N22" s="510">
        <v>4</v>
      </c>
      <c r="O22" s="511"/>
      <c r="P22" s="509"/>
      <c r="Q22" s="507"/>
      <c r="R22" s="511"/>
      <c r="S22" s="509"/>
      <c r="T22" s="507"/>
      <c r="U22" s="511"/>
      <c r="V22" s="509"/>
      <c r="W22" s="507"/>
      <c r="X22" s="509"/>
      <c r="Y22" s="512"/>
      <c r="Z22" s="512"/>
      <c r="AA22" s="512"/>
      <c r="AB22" s="512"/>
      <c r="AC22" s="512"/>
      <c r="AD22" s="512" t="s">
        <v>259</v>
      </c>
      <c r="AE22" s="512"/>
      <c r="AF22" s="512"/>
      <c r="AG22" s="514" t="b">
        <f t="shared" ref="AG22:AH22" si="51">ISBLANK(N22)</f>
        <v>0</v>
      </c>
      <c r="AH22" s="514" t="b">
        <f t="shared" si="51"/>
        <v>1</v>
      </c>
      <c r="AI22" s="514"/>
      <c r="AJ22" s="514" t="b">
        <f t="shared" ref="AJ22:AK22" si="52">ISBLANK(Q22)</f>
        <v>1</v>
      </c>
      <c r="AK22" s="514" t="b">
        <f t="shared" si="52"/>
        <v>1</v>
      </c>
      <c r="AL22" s="514"/>
      <c r="AM22" s="514" t="b">
        <f t="shared" ref="AM22:AN22" si="53">ISBLANK(T22)</f>
        <v>1</v>
      </c>
      <c r="AN22" s="514" t="b">
        <f t="shared" si="53"/>
        <v>1</v>
      </c>
      <c r="AO22" s="514"/>
      <c r="AP22" s="514" t="b">
        <f t="shared" ref="AP22:AQ22" si="54">ISBLANK(W22)</f>
        <v>1</v>
      </c>
      <c r="AQ22" s="514" t="b">
        <f t="shared" si="54"/>
        <v>1</v>
      </c>
      <c r="AR22" s="512"/>
    </row>
    <row r="23" spans="1:44" ht="15.75" customHeight="1">
      <c r="A23" s="519" t="s">
        <v>264</v>
      </c>
      <c r="B23" s="531" t="s">
        <v>265</v>
      </c>
      <c r="C23" s="530">
        <v>1</v>
      </c>
      <c r="D23" s="502"/>
      <c r="E23" s="502"/>
      <c r="F23" s="524"/>
      <c r="G23" s="532">
        <v>5</v>
      </c>
      <c r="H23" s="523">
        <f t="shared" si="6"/>
        <v>150</v>
      </c>
      <c r="I23" s="501">
        <f t="shared" si="42"/>
        <v>60</v>
      </c>
      <c r="J23" s="502">
        <v>30</v>
      </c>
      <c r="K23" s="502"/>
      <c r="L23" s="502">
        <v>30</v>
      </c>
      <c r="M23" s="524">
        <f t="shared" si="8"/>
        <v>90</v>
      </c>
      <c r="N23" s="510">
        <v>4</v>
      </c>
      <c r="O23" s="511"/>
      <c r="P23" s="509"/>
      <c r="Q23" s="507"/>
      <c r="R23" s="511"/>
      <c r="S23" s="509"/>
      <c r="T23" s="507"/>
      <c r="U23" s="511"/>
      <c r="V23" s="509"/>
      <c r="W23" s="507"/>
      <c r="X23" s="509"/>
      <c r="Y23" s="512"/>
      <c r="Z23" s="512"/>
      <c r="AA23" s="512"/>
      <c r="AB23" s="512"/>
      <c r="AC23" s="512"/>
      <c r="AD23" s="512" t="s">
        <v>259</v>
      </c>
      <c r="AE23" s="512"/>
      <c r="AF23" s="512"/>
      <c r="AG23" s="514" t="b">
        <f t="shared" ref="AG23:AH23" si="55">ISBLANK(N23)</f>
        <v>0</v>
      </c>
      <c r="AH23" s="514" t="b">
        <f t="shared" si="55"/>
        <v>1</v>
      </c>
      <c r="AI23" s="514"/>
      <c r="AJ23" s="514" t="b">
        <f t="shared" ref="AJ23:AK23" si="56">ISBLANK(Q23)</f>
        <v>1</v>
      </c>
      <c r="AK23" s="514" t="b">
        <f t="shared" si="56"/>
        <v>1</v>
      </c>
      <c r="AL23" s="514"/>
      <c r="AM23" s="514" t="b">
        <f t="shared" ref="AM23:AN23" si="57">ISBLANK(T23)</f>
        <v>1</v>
      </c>
      <c r="AN23" s="514" t="b">
        <f t="shared" si="57"/>
        <v>1</v>
      </c>
      <c r="AO23" s="514"/>
      <c r="AP23" s="514" t="b">
        <f t="shared" ref="AP23:AQ23" si="58">ISBLANK(W23)</f>
        <v>1</v>
      </c>
      <c r="AQ23" s="514" t="b">
        <f t="shared" si="58"/>
        <v>1</v>
      </c>
      <c r="AR23" s="512"/>
    </row>
    <row r="24" spans="1:44" ht="15.75" customHeight="1">
      <c r="A24" s="519" t="s">
        <v>114</v>
      </c>
      <c r="B24" s="531" t="s">
        <v>120</v>
      </c>
      <c r="C24" s="530">
        <v>2</v>
      </c>
      <c r="D24" s="502"/>
      <c r="E24" s="502"/>
      <c r="F24" s="524"/>
      <c r="G24" s="532">
        <v>6</v>
      </c>
      <c r="H24" s="523">
        <f t="shared" si="6"/>
        <v>180</v>
      </c>
      <c r="I24" s="501">
        <f t="shared" si="42"/>
        <v>72</v>
      </c>
      <c r="J24" s="502">
        <v>36</v>
      </c>
      <c r="K24" s="502"/>
      <c r="L24" s="502">
        <v>36</v>
      </c>
      <c r="M24" s="524">
        <f t="shared" si="8"/>
        <v>108</v>
      </c>
      <c r="N24" s="510"/>
      <c r="O24" s="511">
        <v>4</v>
      </c>
      <c r="P24" s="509">
        <v>4</v>
      </c>
      <c r="Q24" s="507"/>
      <c r="R24" s="511"/>
      <c r="S24" s="509"/>
      <c r="T24" s="507"/>
      <c r="U24" s="511"/>
      <c r="V24" s="509"/>
      <c r="W24" s="507"/>
      <c r="X24" s="509"/>
      <c r="Y24" s="512"/>
      <c r="Z24" s="512"/>
      <c r="AA24" s="512"/>
      <c r="AB24" s="512"/>
      <c r="AC24" s="512"/>
      <c r="AD24" s="512" t="s">
        <v>259</v>
      </c>
      <c r="AE24" s="512"/>
      <c r="AF24" s="512"/>
      <c r="AG24" s="514" t="b">
        <f t="shared" ref="AG24:AH24" si="59">ISBLANK(N24)</f>
        <v>1</v>
      </c>
      <c r="AH24" s="514" t="b">
        <f t="shared" si="59"/>
        <v>0</v>
      </c>
      <c r="AI24" s="514"/>
      <c r="AJ24" s="514" t="b">
        <f t="shared" ref="AJ24:AK24" si="60">ISBLANK(Q24)</f>
        <v>1</v>
      </c>
      <c r="AK24" s="514" t="b">
        <f t="shared" si="60"/>
        <v>1</v>
      </c>
      <c r="AL24" s="514"/>
      <c r="AM24" s="514" t="b">
        <f t="shared" ref="AM24:AN24" si="61">ISBLANK(T24)</f>
        <v>1</v>
      </c>
      <c r="AN24" s="514" t="b">
        <f t="shared" si="61"/>
        <v>1</v>
      </c>
      <c r="AO24" s="514"/>
      <c r="AP24" s="514" t="b">
        <f t="shared" ref="AP24:AQ24" si="62">ISBLANK(W24)</f>
        <v>1</v>
      </c>
      <c r="AQ24" s="514" t="b">
        <f t="shared" si="62"/>
        <v>1</v>
      </c>
      <c r="AR24" s="512"/>
    </row>
    <row r="25" spans="1:44" ht="15.75" customHeight="1">
      <c r="A25" s="533" t="s">
        <v>108</v>
      </c>
      <c r="B25" s="534" t="s">
        <v>266</v>
      </c>
      <c r="C25" s="535">
        <v>1</v>
      </c>
      <c r="D25" s="536"/>
      <c r="E25" s="537"/>
      <c r="F25" s="538"/>
      <c r="G25" s="539">
        <v>4</v>
      </c>
      <c r="H25" s="540">
        <f t="shared" si="6"/>
        <v>120</v>
      </c>
      <c r="I25" s="535">
        <f t="shared" si="42"/>
        <v>45</v>
      </c>
      <c r="J25" s="536">
        <v>30</v>
      </c>
      <c r="K25" s="536"/>
      <c r="L25" s="536">
        <v>15</v>
      </c>
      <c r="M25" s="537">
        <f t="shared" si="8"/>
        <v>75</v>
      </c>
      <c r="N25" s="541">
        <v>3</v>
      </c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497"/>
      <c r="Z25" s="497"/>
      <c r="AA25" s="497"/>
      <c r="AB25" s="497"/>
      <c r="AC25" s="497"/>
      <c r="AD25" s="497"/>
      <c r="AE25" s="497"/>
      <c r="AF25" s="497"/>
      <c r="AG25" s="527" t="b">
        <f t="shared" ref="AG25:AH25" si="63">ISBLANK(N25)</f>
        <v>0</v>
      </c>
      <c r="AH25" s="527" t="b">
        <f t="shared" si="63"/>
        <v>1</v>
      </c>
      <c r="AI25" s="527"/>
      <c r="AJ25" s="527"/>
      <c r="AK25" s="527"/>
      <c r="AL25" s="527"/>
      <c r="AM25" s="527"/>
      <c r="AN25" s="527"/>
      <c r="AO25" s="527"/>
      <c r="AP25" s="527"/>
      <c r="AQ25" s="527"/>
      <c r="AR25" s="497"/>
    </row>
    <row r="26" spans="1:44" ht="15.75" customHeight="1">
      <c r="A26" s="542" t="s">
        <v>117</v>
      </c>
      <c r="B26" s="543" t="s">
        <v>267</v>
      </c>
      <c r="C26" s="544"/>
      <c r="D26" s="502">
        <v>3</v>
      </c>
      <c r="E26" s="502"/>
      <c r="F26" s="502"/>
      <c r="G26" s="545">
        <v>6</v>
      </c>
      <c r="H26" s="502">
        <f t="shared" si="6"/>
        <v>180</v>
      </c>
      <c r="I26" s="546">
        <f t="shared" si="42"/>
        <v>60</v>
      </c>
      <c r="J26" s="502">
        <v>30</v>
      </c>
      <c r="K26" s="502"/>
      <c r="L26" s="502">
        <v>30</v>
      </c>
      <c r="M26" s="547">
        <f t="shared" si="8"/>
        <v>120</v>
      </c>
      <c r="N26" s="508"/>
      <c r="O26" s="508"/>
      <c r="P26" s="508"/>
      <c r="Q26" s="508">
        <v>4</v>
      </c>
      <c r="R26" s="22"/>
      <c r="S26" s="22"/>
      <c r="T26" s="22"/>
      <c r="U26" s="22"/>
      <c r="V26" s="22"/>
      <c r="W26" s="22"/>
      <c r="X26" s="22"/>
      <c r="Y26" s="497"/>
      <c r="Z26" s="497"/>
      <c r="AA26" s="497"/>
      <c r="AB26" s="497"/>
      <c r="AC26" s="497"/>
      <c r="AD26" s="497" t="s">
        <v>259</v>
      </c>
      <c r="AE26" s="497"/>
      <c r="AF26" s="497"/>
      <c r="AG26" s="527" t="b">
        <f t="shared" ref="AG26:AH26" si="64">ISBLANK(N26)</f>
        <v>1</v>
      </c>
      <c r="AH26" s="527" t="b">
        <f t="shared" si="64"/>
        <v>1</v>
      </c>
      <c r="AI26" s="527"/>
      <c r="AJ26" s="527" t="b">
        <f t="shared" ref="AJ26:AK26" si="65">ISBLANK(Q26)</f>
        <v>0</v>
      </c>
      <c r="AK26" s="527" t="b">
        <f t="shared" si="65"/>
        <v>1</v>
      </c>
      <c r="AL26" s="527"/>
      <c r="AM26" s="527" t="b">
        <f t="shared" ref="AM26:AN26" si="66">ISBLANK(T26)</f>
        <v>1</v>
      </c>
      <c r="AN26" s="527" t="b">
        <f t="shared" si="66"/>
        <v>1</v>
      </c>
      <c r="AO26" s="527"/>
      <c r="AP26" s="527" t="b">
        <f t="shared" ref="AP26:AQ26" si="67">ISBLANK(W26)</f>
        <v>1</v>
      </c>
      <c r="AQ26" s="527" t="b">
        <f t="shared" si="67"/>
        <v>1</v>
      </c>
      <c r="AR26" s="497"/>
    </row>
    <row r="27" spans="1:44" ht="15.75" customHeight="1">
      <c r="A27" s="542" t="s">
        <v>119</v>
      </c>
      <c r="B27" s="543" t="s">
        <v>268</v>
      </c>
      <c r="C27" s="544"/>
      <c r="D27" s="502">
        <v>3</v>
      </c>
      <c r="E27" s="502"/>
      <c r="F27" s="502"/>
      <c r="G27" s="545">
        <v>5</v>
      </c>
      <c r="H27" s="502">
        <f t="shared" si="6"/>
        <v>150</v>
      </c>
      <c r="I27" s="546">
        <f t="shared" si="42"/>
        <v>45</v>
      </c>
      <c r="J27" s="502">
        <v>30</v>
      </c>
      <c r="K27" s="502"/>
      <c r="L27" s="502">
        <v>15</v>
      </c>
      <c r="M27" s="547">
        <f t="shared" si="8"/>
        <v>105</v>
      </c>
      <c r="N27" s="508"/>
      <c r="O27" s="508"/>
      <c r="P27" s="508"/>
      <c r="Q27" s="508">
        <v>3</v>
      </c>
      <c r="R27" s="22"/>
      <c r="S27" s="22"/>
      <c r="T27" s="22"/>
      <c r="U27" s="22"/>
      <c r="V27" s="22"/>
      <c r="W27" s="22"/>
      <c r="X27" s="22"/>
      <c r="Y27" s="497"/>
      <c r="Z27" s="497"/>
      <c r="AA27" s="497"/>
      <c r="AB27" s="497"/>
      <c r="AC27" s="497"/>
      <c r="AD27" s="497" t="s">
        <v>259</v>
      </c>
      <c r="AE27" s="497"/>
      <c r="AF27" s="497"/>
      <c r="AG27" s="527" t="b">
        <f t="shared" ref="AG27:AH27" si="68">ISBLANK(N27)</f>
        <v>1</v>
      </c>
      <c r="AH27" s="527" t="b">
        <f t="shared" si="68"/>
        <v>1</v>
      </c>
      <c r="AI27" s="527"/>
      <c r="AJ27" s="527" t="b">
        <f t="shared" ref="AJ27:AK27" si="69">ISBLANK(Q27)</f>
        <v>0</v>
      </c>
      <c r="AK27" s="527" t="b">
        <f t="shared" si="69"/>
        <v>1</v>
      </c>
      <c r="AL27" s="527"/>
      <c r="AM27" s="527" t="b">
        <f t="shared" ref="AM27:AN27" si="70">ISBLANK(T27)</f>
        <v>1</v>
      </c>
      <c r="AN27" s="527" t="b">
        <f t="shared" si="70"/>
        <v>1</v>
      </c>
      <c r="AO27" s="527"/>
      <c r="AP27" s="527" t="b">
        <f t="shared" ref="AP27:AQ27" si="71">ISBLANK(W27)</f>
        <v>1</v>
      </c>
      <c r="AQ27" s="527" t="b">
        <f t="shared" si="71"/>
        <v>1</v>
      </c>
      <c r="AR27" s="497"/>
    </row>
    <row r="28" spans="1:44" ht="15.75" customHeight="1">
      <c r="A28" s="932" t="s">
        <v>126</v>
      </c>
      <c r="B28" s="887"/>
      <c r="C28" s="269"/>
      <c r="D28" s="296"/>
      <c r="E28" s="244"/>
      <c r="F28" s="244"/>
      <c r="G28" s="297">
        <f t="shared" ref="G28:X28" si="72">SUM(G16:G27)+G11</f>
        <v>68</v>
      </c>
      <c r="H28" s="297">
        <f t="shared" si="72"/>
        <v>2040</v>
      </c>
      <c r="I28" s="297">
        <f t="shared" si="72"/>
        <v>846</v>
      </c>
      <c r="J28" s="297">
        <f t="shared" si="72"/>
        <v>333</v>
      </c>
      <c r="K28" s="297">
        <f t="shared" si="72"/>
        <v>63</v>
      </c>
      <c r="L28" s="297">
        <f t="shared" si="72"/>
        <v>450</v>
      </c>
      <c r="M28" s="297">
        <f t="shared" si="72"/>
        <v>1194</v>
      </c>
      <c r="N28" s="297">
        <f t="shared" si="72"/>
        <v>23</v>
      </c>
      <c r="O28" s="297">
        <f t="shared" si="72"/>
        <v>13</v>
      </c>
      <c r="P28" s="297">
        <f t="shared" si="72"/>
        <v>13</v>
      </c>
      <c r="Q28" s="297">
        <f t="shared" si="72"/>
        <v>7</v>
      </c>
      <c r="R28" s="297">
        <f t="shared" si="72"/>
        <v>0</v>
      </c>
      <c r="S28" s="297">
        <f t="shared" si="72"/>
        <v>0</v>
      </c>
      <c r="T28" s="297">
        <f t="shared" si="72"/>
        <v>0</v>
      </c>
      <c r="U28" s="297">
        <f t="shared" si="72"/>
        <v>0</v>
      </c>
      <c r="V28" s="297">
        <f t="shared" si="72"/>
        <v>0</v>
      </c>
      <c r="W28" s="297">
        <f t="shared" si="72"/>
        <v>0</v>
      </c>
      <c r="X28" s="297">
        <f t="shared" si="72"/>
        <v>0</v>
      </c>
      <c r="Y28" s="118">
        <f t="shared" ref="Y28:AC28" si="73">SUM(Y11:Y25)</f>
        <v>0</v>
      </c>
      <c r="Z28" s="116">
        <f t="shared" si="73"/>
        <v>0</v>
      </c>
      <c r="AA28" s="116">
        <f t="shared" si="73"/>
        <v>0</v>
      </c>
      <c r="AB28" s="116">
        <f t="shared" si="73"/>
        <v>0</v>
      </c>
      <c r="AC28" s="116">
        <f t="shared" si="73"/>
        <v>0</v>
      </c>
      <c r="AD28" s="27">
        <f>30*G28</f>
        <v>2040</v>
      </c>
      <c r="AE28" s="27"/>
      <c r="AF28" s="27"/>
      <c r="AG28" s="298">
        <f t="shared" ref="AG28:AQ28" si="74">SUMIF(AG11:AG27,FALSE,$G11:$G27)</f>
        <v>30</v>
      </c>
      <c r="AH28" s="298">
        <f t="shared" si="74"/>
        <v>21</v>
      </c>
      <c r="AI28" s="298">
        <f t="shared" si="74"/>
        <v>0</v>
      </c>
      <c r="AJ28" s="298">
        <f t="shared" si="74"/>
        <v>14</v>
      </c>
      <c r="AK28" s="298">
        <f t="shared" si="74"/>
        <v>3</v>
      </c>
      <c r="AL28" s="298">
        <f t="shared" si="74"/>
        <v>0</v>
      </c>
      <c r="AM28" s="298">
        <f t="shared" si="74"/>
        <v>0</v>
      </c>
      <c r="AN28" s="298">
        <f t="shared" si="74"/>
        <v>0</v>
      </c>
      <c r="AO28" s="298">
        <f t="shared" si="74"/>
        <v>0</v>
      </c>
      <c r="AP28" s="298">
        <f t="shared" si="74"/>
        <v>0</v>
      </c>
      <c r="AQ28" s="298">
        <f t="shared" si="74"/>
        <v>0</v>
      </c>
      <c r="AR28" s="288">
        <f>SUM(AG28:AQ28)</f>
        <v>68</v>
      </c>
    </row>
    <row r="29" spans="1:44" ht="16.5" customHeight="1">
      <c r="A29" s="936" t="s">
        <v>127</v>
      </c>
      <c r="B29" s="824"/>
      <c r="C29" s="824"/>
      <c r="D29" s="824"/>
      <c r="E29" s="824"/>
      <c r="F29" s="824"/>
      <c r="G29" s="824"/>
      <c r="H29" s="824"/>
      <c r="I29" s="824"/>
      <c r="J29" s="824"/>
      <c r="K29" s="824"/>
      <c r="L29" s="824"/>
      <c r="M29" s="824"/>
      <c r="N29" s="824"/>
      <c r="O29" s="824"/>
      <c r="P29" s="824"/>
      <c r="Q29" s="824"/>
      <c r="R29" s="824"/>
      <c r="S29" s="824"/>
      <c r="T29" s="824"/>
      <c r="U29" s="824"/>
      <c r="V29" s="824"/>
      <c r="W29" s="824"/>
      <c r="X29" s="935"/>
      <c r="Y29" s="78"/>
      <c r="Z29" s="78"/>
      <c r="AA29" s="78"/>
      <c r="AB29" s="78"/>
      <c r="AC29" s="78"/>
      <c r="AD29" s="78"/>
      <c r="AE29" s="78"/>
      <c r="AF29" s="78"/>
      <c r="AG29" s="299"/>
      <c r="AH29" s="299"/>
      <c r="AI29" s="299"/>
      <c r="AJ29" s="299"/>
      <c r="AK29" s="299"/>
      <c r="AL29" s="299"/>
      <c r="AM29" s="299"/>
      <c r="AN29" s="299"/>
      <c r="AO29" s="299"/>
      <c r="AP29" s="299"/>
      <c r="AQ29" s="299"/>
      <c r="AR29" s="78"/>
    </row>
    <row r="30" spans="1:44" ht="16.5" customHeight="1">
      <c r="A30" s="548" t="s">
        <v>128</v>
      </c>
      <c r="B30" s="549" t="s">
        <v>155</v>
      </c>
      <c r="C30" s="550"/>
      <c r="D30" s="551" t="s">
        <v>151</v>
      </c>
      <c r="E30" s="551"/>
      <c r="F30" s="552"/>
      <c r="G30" s="553">
        <v>4</v>
      </c>
      <c r="H30" s="554">
        <f t="shared" ref="H30:H34" si="75">G30*30</f>
        <v>120</v>
      </c>
      <c r="I30" s="555">
        <f>J30+K30+L30</f>
        <v>60</v>
      </c>
      <c r="J30" s="556">
        <v>30</v>
      </c>
      <c r="K30" s="556"/>
      <c r="L30" s="556">
        <v>30</v>
      </c>
      <c r="M30" s="557">
        <f t="shared" ref="M30:M34" si="76">H30-I30</f>
        <v>60</v>
      </c>
      <c r="N30" s="558"/>
      <c r="O30" s="559"/>
      <c r="P30" s="560"/>
      <c r="Q30" s="561"/>
      <c r="R30" s="562"/>
      <c r="S30" s="560"/>
      <c r="T30" s="563">
        <v>4</v>
      </c>
      <c r="U30" s="559"/>
      <c r="V30" s="560"/>
      <c r="W30" s="558"/>
      <c r="X30" s="560"/>
      <c r="Y30" s="564"/>
      <c r="Z30" s="564"/>
      <c r="AA30" s="564"/>
      <c r="AB30" s="564"/>
      <c r="AC30" s="564"/>
      <c r="AD30" s="564" t="s">
        <v>259</v>
      </c>
      <c r="AE30" s="497" t="s">
        <v>71</v>
      </c>
      <c r="AF30" s="564">
        <f>AG54+AH54</f>
        <v>6</v>
      </c>
      <c r="AG30" s="527" t="b">
        <f t="shared" ref="AG30:AH30" si="77">ISBLANK(N30)</f>
        <v>1</v>
      </c>
      <c r="AH30" s="527" t="b">
        <f t="shared" si="77"/>
        <v>1</v>
      </c>
      <c r="AI30" s="565"/>
      <c r="AJ30" s="527" t="b">
        <f t="shared" ref="AJ30:AK30" si="78">ISBLANK(Q30)</f>
        <v>1</v>
      </c>
      <c r="AK30" s="527" t="b">
        <f t="shared" si="78"/>
        <v>1</v>
      </c>
      <c r="AL30" s="565"/>
      <c r="AM30" s="527" t="b">
        <f t="shared" ref="AM30:AN30" si="79">ISBLANK(T30)</f>
        <v>0</v>
      </c>
      <c r="AN30" s="527" t="b">
        <f t="shared" si="79"/>
        <v>1</v>
      </c>
      <c r="AO30" s="565"/>
      <c r="AP30" s="527" t="b">
        <f t="shared" ref="AP30:AQ30" si="80">ISBLANK(W30)</f>
        <v>1</v>
      </c>
      <c r="AQ30" s="527" t="b">
        <f t="shared" si="80"/>
        <v>1</v>
      </c>
      <c r="AR30" s="564"/>
    </row>
    <row r="31" spans="1:44" ht="15.75" customHeight="1">
      <c r="A31" s="566" t="s">
        <v>131</v>
      </c>
      <c r="B31" s="567" t="s">
        <v>213</v>
      </c>
      <c r="C31" s="501">
        <v>4</v>
      </c>
      <c r="D31" s="502"/>
      <c r="E31" s="503"/>
      <c r="F31" s="526"/>
      <c r="G31" s="522">
        <v>6</v>
      </c>
      <c r="H31" s="523">
        <f t="shared" si="75"/>
        <v>180</v>
      </c>
      <c r="I31" s="501">
        <f>J31+L31</f>
        <v>72</v>
      </c>
      <c r="J31" s="502">
        <v>36</v>
      </c>
      <c r="K31" s="502"/>
      <c r="L31" s="502">
        <v>36</v>
      </c>
      <c r="M31" s="524">
        <f t="shared" si="76"/>
        <v>108</v>
      </c>
      <c r="N31" s="510"/>
      <c r="O31" s="511"/>
      <c r="P31" s="525"/>
      <c r="Q31" s="507"/>
      <c r="R31" s="511">
        <v>4</v>
      </c>
      <c r="S31" s="509">
        <v>4</v>
      </c>
      <c r="T31" s="507"/>
      <c r="U31" s="511"/>
      <c r="V31" s="509"/>
      <c r="W31" s="507"/>
      <c r="X31" s="509"/>
      <c r="Y31" s="564"/>
      <c r="Z31" s="564"/>
      <c r="AA31" s="564"/>
      <c r="AB31" s="564"/>
      <c r="AC31" s="564"/>
      <c r="AD31" s="564" t="s">
        <v>259</v>
      </c>
      <c r="AE31" s="497" t="s">
        <v>72</v>
      </c>
      <c r="AF31" s="564">
        <f>AJ54+AK54</f>
        <v>24</v>
      </c>
      <c r="AG31" s="527" t="b">
        <f t="shared" ref="AG31:AH31" si="81">ISBLANK(N31)</f>
        <v>1</v>
      </c>
      <c r="AH31" s="527" t="b">
        <f t="shared" si="81"/>
        <v>1</v>
      </c>
      <c r="AI31" s="565"/>
      <c r="AJ31" s="527" t="b">
        <f t="shared" ref="AJ31:AK31" si="82">ISBLANK(Q31)</f>
        <v>1</v>
      </c>
      <c r="AK31" s="527" t="b">
        <f t="shared" si="82"/>
        <v>0</v>
      </c>
      <c r="AL31" s="565"/>
      <c r="AM31" s="527" t="b">
        <f t="shared" ref="AM31:AN31" si="83">ISBLANK(T31)</f>
        <v>1</v>
      </c>
      <c r="AN31" s="527" t="b">
        <f t="shared" si="83"/>
        <v>1</v>
      </c>
      <c r="AO31" s="565"/>
      <c r="AP31" s="527" t="b">
        <f t="shared" ref="AP31:AQ31" si="84">ISBLANK(W31)</f>
        <v>1</v>
      </c>
      <c r="AQ31" s="527" t="b">
        <f t="shared" si="84"/>
        <v>1</v>
      </c>
      <c r="AR31" s="564"/>
    </row>
    <row r="32" spans="1:44" ht="15.75" customHeight="1">
      <c r="A32" s="566" t="s">
        <v>133</v>
      </c>
      <c r="B32" s="568" t="s">
        <v>134</v>
      </c>
      <c r="C32" s="530">
        <v>3</v>
      </c>
      <c r="D32" s="502"/>
      <c r="E32" s="503"/>
      <c r="F32" s="524"/>
      <c r="G32" s="522">
        <v>5</v>
      </c>
      <c r="H32" s="523">
        <f t="shared" si="75"/>
        <v>150</v>
      </c>
      <c r="I32" s="501">
        <f t="shared" ref="I32:I34" si="85">J32+K32+L32</f>
        <v>60</v>
      </c>
      <c r="J32" s="502">
        <v>30</v>
      </c>
      <c r="K32" s="502"/>
      <c r="L32" s="502">
        <v>30</v>
      </c>
      <c r="M32" s="524">
        <f t="shared" si="76"/>
        <v>90</v>
      </c>
      <c r="N32" s="510"/>
      <c r="O32" s="511"/>
      <c r="P32" s="509"/>
      <c r="Q32" s="507">
        <v>4</v>
      </c>
      <c r="R32" s="511"/>
      <c r="S32" s="509"/>
      <c r="T32" s="507"/>
      <c r="U32" s="511"/>
      <c r="V32" s="509"/>
      <c r="W32" s="507"/>
      <c r="X32" s="509"/>
      <c r="Y32" s="564"/>
      <c r="Z32" s="564"/>
      <c r="AA32" s="564"/>
      <c r="AB32" s="564"/>
      <c r="AC32" s="564"/>
      <c r="AD32" s="564" t="s">
        <v>259</v>
      </c>
      <c r="AE32" s="27" t="s">
        <v>73</v>
      </c>
      <c r="AF32" s="78">
        <f>AM54+AN54</f>
        <v>37</v>
      </c>
      <c r="AG32" s="527" t="b">
        <f t="shared" ref="AG32:AH32" si="86">ISBLANK(N32)</f>
        <v>1</v>
      </c>
      <c r="AH32" s="527" t="b">
        <f t="shared" si="86"/>
        <v>1</v>
      </c>
      <c r="AI32" s="565"/>
      <c r="AJ32" s="527" t="b">
        <f t="shared" ref="AJ32:AK32" si="87">ISBLANK(Q32)</f>
        <v>0</v>
      </c>
      <c r="AK32" s="527" t="b">
        <f t="shared" si="87"/>
        <v>1</v>
      </c>
      <c r="AL32" s="565"/>
      <c r="AM32" s="527" t="b">
        <f t="shared" ref="AM32:AN32" si="88">ISBLANK(T32)</f>
        <v>1</v>
      </c>
      <c r="AN32" s="527" t="b">
        <f t="shared" si="88"/>
        <v>1</v>
      </c>
      <c r="AO32" s="565"/>
      <c r="AP32" s="527" t="b">
        <f t="shared" ref="AP32:AQ32" si="89">ISBLANK(W32)</f>
        <v>1</v>
      </c>
      <c r="AQ32" s="527" t="b">
        <f t="shared" si="89"/>
        <v>1</v>
      </c>
      <c r="AR32" s="564"/>
    </row>
    <row r="33" spans="1:44" ht="15.75" customHeight="1">
      <c r="A33" s="542" t="s">
        <v>104</v>
      </c>
      <c r="B33" s="531" t="s">
        <v>135</v>
      </c>
      <c r="C33" s="530"/>
      <c r="D33" s="502">
        <v>2</v>
      </c>
      <c r="E33" s="503"/>
      <c r="F33" s="524"/>
      <c r="G33" s="532">
        <v>6</v>
      </c>
      <c r="H33" s="523">
        <f t="shared" si="75"/>
        <v>180</v>
      </c>
      <c r="I33" s="501">
        <f t="shared" si="85"/>
        <v>72</v>
      </c>
      <c r="J33" s="502">
        <v>36</v>
      </c>
      <c r="K33" s="502"/>
      <c r="L33" s="502">
        <v>36</v>
      </c>
      <c r="M33" s="524">
        <f t="shared" si="76"/>
        <v>108</v>
      </c>
      <c r="N33" s="510"/>
      <c r="O33" s="511">
        <v>4</v>
      </c>
      <c r="P33" s="509">
        <v>4</v>
      </c>
      <c r="Q33" s="507"/>
      <c r="R33" s="511"/>
      <c r="S33" s="509"/>
      <c r="T33" s="507"/>
      <c r="U33" s="511"/>
      <c r="V33" s="509"/>
      <c r="W33" s="507"/>
      <c r="X33" s="509"/>
      <c r="Y33" s="512"/>
      <c r="Z33" s="512"/>
      <c r="AA33" s="512"/>
      <c r="AB33" s="512"/>
      <c r="AC33" s="512"/>
      <c r="AD33" s="512" t="s">
        <v>259</v>
      </c>
      <c r="AE33" s="512" t="s">
        <v>74</v>
      </c>
      <c r="AF33" s="569">
        <f>AP54+AQ54</f>
        <v>24</v>
      </c>
      <c r="AG33" s="514" t="b">
        <f t="shared" ref="AG33:AH33" si="90">ISBLANK(N33)</f>
        <v>1</v>
      </c>
      <c r="AH33" s="514" t="b">
        <f t="shared" si="90"/>
        <v>0</v>
      </c>
      <c r="AI33" s="514"/>
      <c r="AJ33" s="514" t="b">
        <f t="shared" ref="AJ33:AK33" si="91">ISBLANK(Q33)</f>
        <v>1</v>
      </c>
      <c r="AK33" s="514" t="b">
        <f t="shared" si="91"/>
        <v>1</v>
      </c>
      <c r="AL33" s="514"/>
      <c r="AM33" s="514" t="b">
        <f t="shared" ref="AM33:AN33" si="92">ISBLANK(T33)</f>
        <v>1</v>
      </c>
      <c r="AN33" s="514" t="b">
        <f t="shared" si="92"/>
        <v>1</v>
      </c>
      <c r="AO33" s="514"/>
      <c r="AP33" s="514" t="b">
        <f t="shared" ref="AP33:AQ33" si="93">ISBLANK(W33)</f>
        <v>1</v>
      </c>
      <c r="AQ33" s="514" t="b">
        <f t="shared" si="93"/>
        <v>1</v>
      </c>
      <c r="AR33" s="512"/>
    </row>
    <row r="34" spans="1:44" ht="15.75" customHeight="1">
      <c r="A34" s="566" t="s">
        <v>137</v>
      </c>
      <c r="B34" s="568" t="s">
        <v>138</v>
      </c>
      <c r="C34" s="530"/>
      <c r="D34" s="502">
        <v>3</v>
      </c>
      <c r="E34" s="503"/>
      <c r="F34" s="524"/>
      <c r="G34" s="522">
        <v>1</v>
      </c>
      <c r="H34" s="523">
        <f t="shared" si="75"/>
        <v>30</v>
      </c>
      <c r="I34" s="501">
        <f t="shared" si="85"/>
        <v>15</v>
      </c>
      <c r="J34" s="502"/>
      <c r="K34" s="502"/>
      <c r="L34" s="502">
        <v>15</v>
      </c>
      <c r="M34" s="524">
        <f t="shared" si="76"/>
        <v>15</v>
      </c>
      <c r="N34" s="510"/>
      <c r="O34" s="511"/>
      <c r="P34" s="509"/>
      <c r="Q34" s="507">
        <v>1</v>
      </c>
      <c r="R34" s="511"/>
      <c r="S34" s="509"/>
      <c r="T34" s="507"/>
      <c r="U34" s="511"/>
      <c r="V34" s="509"/>
      <c r="W34" s="507"/>
      <c r="X34" s="509"/>
      <c r="Y34" s="564"/>
      <c r="Z34" s="564"/>
      <c r="AA34" s="564"/>
      <c r="AB34" s="564"/>
      <c r="AC34" s="564"/>
      <c r="AD34" s="564" t="s">
        <v>259</v>
      </c>
      <c r="AE34" s="78"/>
      <c r="AF34" s="302">
        <f>SUM(AF30:AF33)</f>
        <v>91</v>
      </c>
      <c r="AG34" s="527" t="b">
        <f t="shared" ref="AG34:AH34" si="94">ISBLANK(N34)</f>
        <v>1</v>
      </c>
      <c r="AH34" s="527" t="b">
        <f t="shared" si="94"/>
        <v>1</v>
      </c>
      <c r="AI34" s="565"/>
      <c r="AJ34" s="527" t="b">
        <f t="shared" ref="AJ34:AK34" si="95">ISBLANK(Q34)</f>
        <v>0</v>
      </c>
      <c r="AK34" s="527" t="b">
        <f t="shared" si="95"/>
        <v>1</v>
      </c>
      <c r="AL34" s="565"/>
      <c r="AM34" s="527" t="b">
        <f t="shared" ref="AM34:AN34" si="96">ISBLANK(T34)</f>
        <v>1</v>
      </c>
      <c r="AN34" s="527" t="b">
        <f t="shared" si="96"/>
        <v>1</v>
      </c>
      <c r="AO34" s="565"/>
      <c r="AP34" s="527" t="b">
        <f t="shared" ref="AP34:AQ34" si="97">ISBLANK(W34)</f>
        <v>1</v>
      </c>
      <c r="AQ34" s="527" t="b">
        <f t="shared" si="97"/>
        <v>1</v>
      </c>
      <c r="AR34" s="564"/>
    </row>
    <row r="35" spans="1:44" ht="15.75" customHeight="1">
      <c r="A35" s="130" t="s">
        <v>139</v>
      </c>
      <c r="B35" s="131" t="s">
        <v>140</v>
      </c>
      <c r="C35" s="52"/>
      <c r="D35" s="53"/>
      <c r="E35" s="54"/>
      <c r="F35" s="90"/>
      <c r="G35" s="85">
        <f t="shared" ref="G35:M35" si="98">G36+G37</f>
        <v>7</v>
      </c>
      <c r="H35" s="133">
        <f t="shared" si="98"/>
        <v>210</v>
      </c>
      <c r="I35" s="134">
        <f t="shared" si="98"/>
        <v>60</v>
      </c>
      <c r="J35" s="135">
        <f t="shared" si="98"/>
        <v>30</v>
      </c>
      <c r="K35" s="135">
        <f t="shared" si="98"/>
        <v>0</v>
      </c>
      <c r="L35" s="135">
        <f t="shared" si="98"/>
        <v>30</v>
      </c>
      <c r="M35" s="136">
        <f t="shared" si="98"/>
        <v>150</v>
      </c>
      <c r="N35" s="25"/>
      <c r="O35" s="58"/>
      <c r="P35" s="61"/>
      <c r="Q35" s="21"/>
      <c r="R35" s="58"/>
      <c r="S35" s="23"/>
      <c r="T35" s="21"/>
      <c r="U35" s="58"/>
      <c r="V35" s="23"/>
      <c r="W35" s="21"/>
      <c r="X35" s="23"/>
      <c r="Y35" s="78"/>
      <c r="Z35" s="78"/>
      <c r="AA35" s="78"/>
      <c r="AB35" s="78"/>
      <c r="AC35" s="78"/>
      <c r="AD35" s="78" t="s">
        <v>259</v>
      </c>
      <c r="AE35" s="78"/>
      <c r="AF35" s="78"/>
      <c r="AG35" s="285" t="b">
        <f t="shared" ref="AG35:AH35" si="99">ISBLANK(N35)</f>
        <v>1</v>
      </c>
      <c r="AH35" s="285" t="b">
        <f t="shared" si="99"/>
        <v>1</v>
      </c>
      <c r="AI35" s="299"/>
      <c r="AJ35" s="285" t="b">
        <f t="shared" ref="AJ35:AK35" si="100">ISBLANK(Q35)</f>
        <v>1</v>
      </c>
      <c r="AK35" s="285" t="b">
        <f t="shared" si="100"/>
        <v>1</v>
      </c>
      <c r="AL35" s="299"/>
      <c r="AM35" s="285" t="b">
        <f t="shared" ref="AM35:AN35" si="101">ISBLANK(T35)</f>
        <v>1</v>
      </c>
      <c r="AN35" s="285" t="b">
        <f t="shared" si="101"/>
        <v>1</v>
      </c>
      <c r="AO35" s="299"/>
      <c r="AP35" s="285" t="b">
        <f t="shared" ref="AP35:AQ35" si="102">ISBLANK(W35)</f>
        <v>1</v>
      </c>
      <c r="AQ35" s="285" t="b">
        <f t="shared" si="102"/>
        <v>1</v>
      </c>
      <c r="AR35" s="78"/>
    </row>
    <row r="36" spans="1:44" ht="26.25" customHeight="1">
      <c r="A36" s="570" t="s">
        <v>141</v>
      </c>
      <c r="B36" s="571" t="s">
        <v>140</v>
      </c>
      <c r="C36" s="572">
        <v>3</v>
      </c>
      <c r="D36" s="573"/>
      <c r="E36" s="573"/>
      <c r="F36" s="574"/>
      <c r="G36" s="575">
        <v>6</v>
      </c>
      <c r="H36" s="506">
        <f t="shared" ref="H36:H39" si="103">G36*30</f>
        <v>180</v>
      </c>
      <c r="I36" s="507">
        <f>J36+K36+L36</f>
        <v>60</v>
      </c>
      <c r="J36" s="508">
        <v>30</v>
      </c>
      <c r="K36" s="508"/>
      <c r="L36" s="508">
        <v>30</v>
      </c>
      <c r="M36" s="509">
        <f t="shared" ref="M36:M39" si="104">H36-I36</f>
        <v>120</v>
      </c>
      <c r="N36" s="510"/>
      <c r="O36" s="511"/>
      <c r="P36" s="509"/>
      <c r="Q36" s="507">
        <v>4</v>
      </c>
      <c r="R36" s="58"/>
      <c r="S36" s="23"/>
      <c r="T36" s="21"/>
      <c r="U36" s="58"/>
      <c r="V36" s="23"/>
      <c r="W36" s="25"/>
      <c r="X36" s="23"/>
      <c r="Y36" s="564"/>
      <c r="Z36" s="564"/>
      <c r="AA36" s="564"/>
      <c r="AB36" s="564"/>
      <c r="AC36" s="564"/>
      <c r="AD36" s="564" t="s">
        <v>259</v>
      </c>
      <c r="AE36" s="564"/>
      <c r="AF36" s="564"/>
      <c r="AG36" s="527" t="b">
        <f t="shared" ref="AG36:AH36" si="105">ISBLANK(N36)</f>
        <v>1</v>
      </c>
      <c r="AH36" s="527" t="b">
        <f t="shared" si="105"/>
        <v>1</v>
      </c>
      <c r="AI36" s="565"/>
      <c r="AJ36" s="527" t="b">
        <f t="shared" ref="AJ36:AK36" si="106">ISBLANK(Q36)</f>
        <v>0</v>
      </c>
      <c r="AK36" s="527" t="b">
        <f t="shared" si="106"/>
        <v>1</v>
      </c>
      <c r="AL36" s="565"/>
      <c r="AM36" s="527" t="b">
        <f t="shared" ref="AM36:AN36" si="107">ISBLANK(T36)</f>
        <v>1</v>
      </c>
      <c r="AN36" s="527" t="b">
        <f t="shared" si="107"/>
        <v>1</v>
      </c>
      <c r="AO36" s="565"/>
      <c r="AP36" s="527" t="b">
        <f t="shared" ref="AP36:AQ36" si="108">ISBLANK(W36)</f>
        <v>1</v>
      </c>
      <c r="AQ36" s="527" t="b">
        <f t="shared" si="108"/>
        <v>1</v>
      </c>
      <c r="AR36" s="564"/>
    </row>
    <row r="37" spans="1:44" ht="15.75" customHeight="1">
      <c r="A37" s="570" t="s">
        <v>142</v>
      </c>
      <c r="B37" s="571" t="s">
        <v>143</v>
      </c>
      <c r="C37" s="572"/>
      <c r="D37" s="576"/>
      <c r="E37" s="577"/>
      <c r="F37" s="574" t="s">
        <v>90</v>
      </c>
      <c r="G37" s="575">
        <v>1</v>
      </c>
      <c r="H37" s="506">
        <f t="shared" si="103"/>
        <v>30</v>
      </c>
      <c r="I37" s="507"/>
      <c r="J37" s="508"/>
      <c r="K37" s="508"/>
      <c r="L37" s="508"/>
      <c r="M37" s="509">
        <f t="shared" si="104"/>
        <v>30</v>
      </c>
      <c r="N37" s="510"/>
      <c r="O37" s="511"/>
      <c r="P37" s="509"/>
      <c r="Q37" s="507"/>
      <c r="R37" s="578" t="s">
        <v>270</v>
      </c>
      <c r="S37" s="579"/>
      <c r="T37" s="507"/>
      <c r="U37" s="578"/>
      <c r="V37" s="509"/>
      <c r="W37" s="510"/>
      <c r="X37" s="509"/>
      <c r="Y37" s="564"/>
      <c r="Z37" s="564"/>
      <c r="AA37" s="564"/>
      <c r="AB37" s="564"/>
      <c r="AC37" s="564"/>
      <c r="AD37" s="564" t="s">
        <v>259</v>
      </c>
      <c r="AE37" s="564"/>
      <c r="AF37" s="564"/>
      <c r="AG37" s="527" t="b">
        <f t="shared" ref="AG37:AH37" si="109">ISBLANK(N37)</f>
        <v>1</v>
      </c>
      <c r="AH37" s="527" t="b">
        <f t="shared" si="109"/>
        <v>1</v>
      </c>
      <c r="AI37" s="565"/>
      <c r="AJ37" s="527" t="b">
        <f t="shared" ref="AJ37:AK37" si="110">ISBLANK(Q37)</f>
        <v>1</v>
      </c>
      <c r="AK37" s="527" t="b">
        <f t="shared" si="110"/>
        <v>0</v>
      </c>
      <c r="AL37" s="565"/>
      <c r="AM37" s="527" t="b">
        <f t="shared" ref="AM37:AN37" si="111">ISBLANK(T37)</f>
        <v>1</v>
      </c>
      <c r="AN37" s="527" t="b">
        <f t="shared" si="111"/>
        <v>1</v>
      </c>
      <c r="AO37" s="565"/>
      <c r="AP37" s="527" t="b">
        <f t="shared" ref="AP37:AQ37" si="112">ISBLANK(W37)</f>
        <v>1</v>
      </c>
      <c r="AQ37" s="527" t="b">
        <f t="shared" si="112"/>
        <v>1</v>
      </c>
      <c r="AR37" s="564"/>
    </row>
    <row r="38" spans="1:44" ht="15.75" customHeight="1">
      <c r="A38" s="566" t="s">
        <v>145</v>
      </c>
      <c r="B38" s="567" t="s">
        <v>148</v>
      </c>
      <c r="C38" s="501">
        <v>5</v>
      </c>
      <c r="D38" s="502"/>
      <c r="E38" s="503"/>
      <c r="F38" s="526"/>
      <c r="G38" s="522">
        <v>5</v>
      </c>
      <c r="H38" s="523">
        <f t="shared" si="103"/>
        <v>150</v>
      </c>
      <c r="I38" s="501">
        <f t="shared" ref="I38:I39" si="113">J38+K38+L38</f>
        <v>60</v>
      </c>
      <c r="J38" s="502">
        <v>30</v>
      </c>
      <c r="K38" s="502"/>
      <c r="L38" s="502">
        <v>30</v>
      </c>
      <c r="M38" s="524">
        <f t="shared" si="104"/>
        <v>90</v>
      </c>
      <c r="N38" s="510"/>
      <c r="O38" s="511"/>
      <c r="P38" s="517"/>
      <c r="Q38" s="507"/>
      <c r="R38" s="511"/>
      <c r="S38" s="509"/>
      <c r="T38" s="507">
        <v>4</v>
      </c>
      <c r="U38" s="511"/>
      <c r="V38" s="509"/>
      <c r="W38" s="507"/>
      <c r="X38" s="509"/>
      <c r="Y38" s="569"/>
      <c r="Z38" s="569"/>
      <c r="AA38" s="569"/>
      <c r="AB38" s="569"/>
      <c r="AC38" s="569"/>
      <c r="AD38" s="569" t="s">
        <v>259</v>
      </c>
      <c r="AE38" s="569"/>
      <c r="AF38" s="569"/>
      <c r="AG38" s="514" t="b">
        <f t="shared" ref="AG38:AH38" si="114">ISBLANK(N38)</f>
        <v>1</v>
      </c>
      <c r="AH38" s="514" t="b">
        <f t="shared" si="114"/>
        <v>1</v>
      </c>
      <c r="AI38" s="580"/>
      <c r="AJ38" s="514" t="b">
        <f t="shared" ref="AJ38:AK38" si="115">ISBLANK(Q38)</f>
        <v>1</v>
      </c>
      <c r="AK38" s="514" t="b">
        <f t="shared" si="115"/>
        <v>1</v>
      </c>
      <c r="AL38" s="580"/>
      <c r="AM38" s="514" t="b">
        <f t="shared" ref="AM38:AN38" si="116">ISBLANK(T38)</f>
        <v>0</v>
      </c>
      <c r="AN38" s="514" t="b">
        <f t="shared" si="116"/>
        <v>1</v>
      </c>
      <c r="AO38" s="580"/>
      <c r="AP38" s="514" t="b">
        <f t="shared" ref="AP38:AQ38" si="117">ISBLANK(W38)</f>
        <v>1</v>
      </c>
      <c r="AQ38" s="514" t="b">
        <f t="shared" si="117"/>
        <v>1</v>
      </c>
      <c r="AR38" s="569"/>
    </row>
    <row r="39" spans="1:44" ht="15.75" customHeight="1">
      <c r="A39" s="566" t="s">
        <v>147</v>
      </c>
      <c r="B39" s="567" t="s">
        <v>153</v>
      </c>
      <c r="C39" s="501">
        <v>5</v>
      </c>
      <c r="D39" s="502"/>
      <c r="E39" s="503"/>
      <c r="F39" s="526"/>
      <c r="G39" s="522">
        <v>4</v>
      </c>
      <c r="H39" s="523">
        <f t="shared" si="103"/>
        <v>120</v>
      </c>
      <c r="I39" s="501">
        <f t="shared" si="113"/>
        <v>45</v>
      </c>
      <c r="J39" s="502">
        <v>15</v>
      </c>
      <c r="K39" s="502"/>
      <c r="L39" s="502">
        <v>30</v>
      </c>
      <c r="M39" s="524">
        <f t="shared" si="104"/>
        <v>75</v>
      </c>
      <c r="N39" s="510"/>
      <c r="O39" s="511"/>
      <c r="P39" s="517"/>
      <c r="Q39" s="507"/>
      <c r="R39" s="511"/>
      <c r="S39" s="509"/>
      <c r="T39" s="507">
        <v>3</v>
      </c>
      <c r="U39" s="511"/>
      <c r="V39" s="509"/>
      <c r="W39" s="507"/>
      <c r="X39" s="509"/>
      <c r="Y39" s="569"/>
      <c r="Z39" s="569"/>
      <c r="AA39" s="569"/>
      <c r="AB39" s="569"/>
      <c r="AC39" s="569"/>
      <c r="AD39" s="569" t="s">
        <v>259</v>
      </c>
      <c r="AE39" s="569"/>
      <c r="AF39" s="569"/>
      <c r="AG39" s="514" t="b">
        <f t="shared" ref="AG39:AH39" si="118">ISBLANK(N39)</f>
        <v>1</v>
      </c>
      <c r="AH39" s="514" t="b">
        <f t="shared" si="118"/>
        <v>1</v>
      </c>
      <c r="AI39" s="580"/>
      <c r="AJ39" s="514" t="b">
        <f t="shared" ref="AJ39:AK39" si="119">ISBLANK(Q39)</f>
        <v>1</v>
      </c>
      <c r="AK39" s="514" t="b">
        <f t="shared" si="119"/>
        <v>1</v>
      </c>
      <c r="AL39" s="580"/>
      <c r="AM39" s="514" t="b">
        <f t="shared" ref="AM39:AN39" si="120">ISBLANK(T39)</f>
        <v>0</v>
      </c>
      <c r="AN39" s="514" t="b">
        <f t="shared" si="120"/>
        <v>1</v>
      </c>
      <c r="AO39" s="580"/>
      <c r="AP39" s="514" t="b">
        <f t="shared" ref="AP39:AQ39" si="121">ISBLANK(W39)</f>
        <v>1</v>
      </c>
      <c r="AQ39" s="514" t="b">
        <f t="shared" si="121"/>
        <v>1</v>
      </c>
      <c r="AR39" s="569"/>
    </row>
    <row r="40" spans="1:44" ht="15.75" customHeight="1">
      <c r="A40" s="130" t="s">
        <v>149</v>
      </c>
      <c r="B40" s="131" t="s">
        <v>157</v>
      </c>
      <c r="C40" s="52"/>
      <c r="D40" s="53"/>
      <c r="E40" s="54"/>
      <c r="F40" s="90"/>
      <c r="G40" s="85">
        <f t="shared" ref="G40:M40" si="122">G41+G42</f>
        <v>6</v>
      </c>
      <c r="H40" s="133">
        <f t="shared" si="122"/>
        <v>180</v>
      </c>
      <c r="I40" s="134">
        <f t="shared" si="122"/>
        <v>72</v>
      </c>
      <c r="J40" s="135">
        <f t="shared" si="122"/>
        <v>36</v>
      </c>
      <c r="K40" s="135">
        <f t="shared" si="122"/>
        <v>0</v>
      </c>
      <c r="L40" s="135">
        <f t="shared" si="122"/>
        <v>36</v>
      </c>
      <c r="M40" s="136">
        <f t="shared" si="122"/>
        <v>108</v>
      </c>
      <c r="N40" s="25"/>
      <c r="O40" s="58"/>
      <c r="P40" s="61"/>
      <c r="Q40" s="21"/>
      <c r="R40" s="58"/>
      <c r="S40" s="23"/>
      <c r="T40" s="21"/>
      <c r="U40" s="58"/>
      <c r="V40" s="23"/>
      <c r="W40" s="21"/>
      <c r="X40" s="23"/>
      <c r="Y40" s="78"/>
      <c r="Z40" s="78"/>
      <c r="AA40" s="78"/>
      <c r="AB40" s="78"/>
      <c r="AC40" s="78"/>
      <c r="AD40" s="78"/>
      <c r="AE40" s="78"/>
      <c r="AF40" s="78"/>
      <c r="AG40" s="285" t="b">
        <f t="shared" ref="AG40:AH40" si="123">ISBLANK(N40)</f>
        <v>1</v>
      </c>
      <c r="AH40" s="285" t="b">
        <f t="shared" si="123"/>
        <v>1</v>
      </c>
      <c r="AI40" s="299"/>
      <c r="AJ40" s="285" t="b">
        <f t="shared" ref="AJ40:AK40" si="124">ISBLANK(Q40)</f>
        <v>1</v>
      </c>
      <c r="AK40" s="285" t="b">
        <f t="shared" si="124"/>
        <v>1</v>
      </c>
      <c r="AL40" s="299"/>
      <c r="AM40" s="285" t="b">
        <f t="shared" ref="AM40:AN40" si="125">ISBLANK(T40)</f>
        <v>1</v>
      </c>
      <c r="AN40" s="285" t="b">
        <f t="shared" si="125"/>
        <v>1</v>
      </c>
      <c r="AO40" s="299"/>
      <c r="AP40" s="285" t="b">
        <f t="shared" ref="AP40:AQ40" si="126">ISBLANK(W40)</f>
        <v>1</v>
      </c>
      <c r="AQ40" s="285" t="b">
        <f t="shared" si="126"/>
        <v>1</v>
      </c>
      <c r="AR40" s="78"/>
    </row>
    <row r="41" spans="1:44" ht="15.75" customHeight="1">
      <c r="A41" s="570" t="s">
        <v>272</v>
      </c>
      <c r="B41" s="571" t="s">
        <v>157</v>
      </c>
      <c r="C41" s="572">
        <v>4</v>
      </c>
      <c r="D41" s="573"/>
      <c r="E41" s="573"/>
      <c r="F41" s="574"/>
      <c r="G41" s="575">
        <v>5</v>
      </c>
      <c r="H41" s="506">
        <f t="shared" ref="H41:H42" si="127">G41*30</f>
        <v>150</v>
      </c>
      <c r="I41" s="507">
        <f>J41+K41+L41</f>
        <v>72</v>
      </c>
      <c r="J41" s="508">
        <v>36</v>
      </c>
      <c r="K41" s="508"/>
      <c r="L41" s="508">
        <v>36</v>
      </c>
      <c r="M41" s="509">
        <f t="shared" ref="M41:M42" si="128">H41-I41</f>
        <v>78</v>
      </c>
      <c r="N41" s="510"/>
      <c r="O41" s="511"/>
      <c r="P41" s="509"/>
      <c r="Q41" s="507"/>
      <c r="R41" s="511">
        <v>4</v>
      </c>
      <c r="S41" s="509">
        <v>4</v>
      </c>
      <c r="T41" s="507"/>
      <c r="U41" s="511"/>
      <c r="V41" s="509"/>
      <c r="W41" s="510"/>
      <c r="X41" s="509"/>
      <c r="Y41" s="569"/>
      <c r="Z41" s="569"/>
      <c r="AA41" s="569"/>
      <c r="AB41" s="569"/>
      <c r="AC41" s="569"/>
      <c r="AD41" s="569" t="s">
        <v>259</v>
      </c>
      <c r="AE41" s="569"/>
      <c r="AF41" s="569"/>
      <c r="AG41" s="514" t="b">
        <f t="shared" ref="AG41:AH41" si="129">ISBLANK(N41)</f>
        <v>1</v>
      </c>
      <c r="AH41" s="514" t="b">
        <f t="shared" si="129"/>
        <v>1</v>
      </c>
      <c r="AI41" s="580"/>
      <c r="AJ41" s="514" t="b">
        <f t="shared" ref="AJ41:AK41" si="130">ISBLANK(Q41)</f>
        <v>1</v>
      </c>
      <c r="AK41" s="514" t="b">
        <f t="shared" si="130"/>
        <v>0</v>
      </c>
      <c r="AL41" s="580"/>
      <c r="AM41" s="514" t="b">
        <f t="shared" ref="AM41:AN41" si="131">ISBLANK(T41)</f>
        <v>1</v>
      </c>
      <c r="AN41" s="514" t="b">
        <f t="shared" si="131"/>
        <v>1</v>
      </c>
      <c r="AO41" s="580"/>
      <c r="AP41" s="514" t="b">
        <f t="shared" ref="AP41:AQ41" si="132">ISBLANK(W41)</f>
        <v>1</v>
      </c>
      <c r="AQ41" s="514" t="b">
        <f t="shared" si="132"/>
        <v>1</v>
      </c>
      <c r="AR41" s="569"/>
    </row>
    <row r="42" spans="1:44" ht="15.75" customHeight="1">
      <c r="A42" s="570" t="s">
        <v>273</v>
      </c>
      <c r="B42" s="571" t="s">
        <v>160</v>
      </c>
      <c r="C42" s="572"/>
      <c r="D42" s="576"/>
      <c r="E42" s="577"/>
      <c r="F42" s="574" t="s">
        <v>151</v>
      </c>
      <c r="G42" s="575">
        <v>1</v>
      </c>
      <c r="H42" s="506">
        <f t="shared" si="127"/>
        <v>30</v>
      </c>
      <c r="I42" s="507"/>
      <c r="J42" s="508"/>
      <c r="K42" s="508"/>
      <c r="L42" s="508"/>
      <c r="M42" s="509">
        <f t="shared" si="128"/>
        <v>30</v>
      </c>
      <c r="N42" s="510"/>
      <c r="O42" s="511"/>
      <c r="P42" s="509"/>
      <c r="Q42" s="507"/>
      <c r="R42" s="511"/>
      <c r="S42" s="579"/>
      <c r="T42" s="507" t="s">
        <v>270</v>
      </c>
      <c r="U42" s="511"/>
      <c r="V42" s="509"/>
      <c r="W42" s="510"/>
      <c r="X42" s="509"/>
      <c r="Y42" s="564"/>
      <c r="Z42" s="564"/>
      <c r="AA42" s="564"/>
      <c r="AB42" s="564"/>
      <c r="AC42" s="564"/>
      <c r="AD42" s="564" t="s">
        <v>259</v>
      </c>
      <c r="AE42" s="564"/>
      <c r="AF42" s="564"/>
      <c r="AG42" s="527" t="b">
        <f t="shared" ref="AG42:AH42" si="133">ISBLANK(N42)</f>
        <v>1</v>
      </c>
      <c r="AH42" s="527" t="b">
        <f t="shared" si="133"/>
        <v>1</v>
      </c>
      <c r="AI42" s="565"/>
      <c r="AJ42" s="527" t="b">
        <f t="shared" ref="AJ42:AK42" si="134">ISBLANK(Q42)</f>
        <v>1</v>
      </c>
      <c r="AK42" s="527" t="b">
        <f t="shared" si="134"/>
        <v>1</v>
      </c>
      <c r="AL42" s="565"/>
      <c r="AM42" s="527" t="b">
        <f t="shared" ref="AM42:AN42" si="135">ISBLANK(T42)</f>
        <v>0</v>
      </c>
      <c r="AN42" s="527" t="b">
        <f t="shared" si="135"/>
        <v>1</v>
      </c>
      <c r="AO42" s="565"/>
      <c r="AP42" s="527" t="b">
        <f t="shared" ref="AP42:AQ42" si="136">ISBLANK(W42)</f>
        <v>1</v>
      </c>
      <c r="AQ42" s="527" t="b">
        <f t="shared" si="136"/>
        <v>1</v>
      </c>
      <c r="AR42" s="564"/>
    </row>
    <row r="43" spans="1:44" ht="15.75" customHeight="1">
      <c r="A43" s="130" t="s">
        <v>152</v>
      </c>
      <c r="B43" s="131" t="s">
        <v>162</v>
      </c>
      <c r="C43" s="52"/>
      <c r="D43" s="53"/>
      <c r="E43" s="54"/>
      <c r="F43" s="90"/>
      <c r="G43" s="85">
        <f t="shared" ref="G43:M43" si="137">G44+G45</f>
        <v>6</v>
      </c>
      <c r="H43" s="133">
        <f t="shared" si="137"/>
        <v>180</v>
      </c>
      <c r="I43" s="134">
        <f t="shared" si="137"/>
        <v>72</v>
      </c>
      <c r="J43" s="135">
        <f t="shared" si="137"/>
        <v>36</v>
      </c>
      <c r="K43" s="135">
        <f t="shared" si="137"/>
        <v>0</v>
      </c>
      <c r="L43" s="135">
        <f t="shared" si="137"/>
        <v>36</v>
      </c>
      <c r="M43" s="136">
        <f t="shared" si="137"/>
        <v>108</v>
      </c>
      <c r="N43" s="25"/>
      <c r="O43" s="58"/>
      <c r="P43" s="61"/>
      <c r="Q43" s="21"/>
      <c r="R43" s="58"/>
      <c r="S43" s="23"/>
      <c r="T43" s="21"/>
      <c r="U43" s="58"/>
      <c r="V43" s="23"/>
      <c r="W43" s="21"/>
      <c r="X43" s="23"/>
      <c r="Y43" s="78"/>
      <c r="Z43" s="78"/>
      <c r="AA43" s="78"/>
      <c r="AB43" s="78"/>
      <c r="AC43" s="78"/>
      <c r="AD43" s="78"/>
      <c r="AE43" s="78"/>
      <c r="AF43" s="78"/>
      <c r="AG43" s="285" t="b">
        <f t="shared" ref="AG43:AH43" si="138">ISBLANK(N43)</f>
        <v>1</v>
      </c>
      <c r="AH43" s="285" t="b">
        <f t="shared" si="138"/>
        <v>1</v>
      </c>
      <c r="AI43" s="299"/>
      <c r="AJ43" s="285" t="b">
        <f t="shared" ref="AJ43:AK43" si="139">ISBLANK(Q43)</f>
        <v>1</v>
      </c>
      <c r="AK43" s="285" t="b">
        <f t="shared" si="139"/>
        <v>1</v>
      </c>
      <c r="AL43" s="299"/>
      <c r="AM43" s="285" t="b">
        <f t="shared" ref="AM43:AN43" si="140">ISBLANK(T43)</f>
        <v>1</v>
      </c>
      <c r="AN43" s="285" t="b">
        <f t="shared" si="140"/>
        <v>1</v>
      </c>
      <c r="AO43" s="299"/>
      <c r="AP43" s="285" t="b">
        <f t="shared" ref="AP43:AQ43" si="141">ISBLANK(W43)</f>
        <v>1</v>
      </c>
      <c r="AQ43" s="285" t="b">
        <f t="shared" si="141"/>
        <v>1</v>
      </c>
      <c r="AR43" s="78"/>
    </row>
    <row r="44" spans="1:44" ht="15.75" customHeight="1">
      <c r="A44" s="570" t="s">
        <v>274</v>
      </c>
      <c r="B44" s="571" t="s">
        <v>162</v>
      </c>
      <c r="C44" s="572">
        <v>6</v>
      </c>
      <c r="D44" s="573"/>
      <c r="E44" s="573"/>
      <c r="F44" s="574"/>
      <c r="G44" s="575">
        <v>5</v>
      </c>
      <c r="H44" s="506">
        <f t="shared" ref="H44:H53" si="142">G44*30</f>
        <v>150</v>
      </c>
      <c r="I44" s="507">
        <f t="shared" ref="I44:I53" si="143">J44+K44+L44</f>
        <v>72</v>
      </c>
      <c r="J44" s="508">
        <v>36</v>
      </c>
      <c r="K44" s="508"/>
      <c r="L44" s="508">
        <v>36</v>
      </c>
      <c r="M44" s="509">
        <f t="shared" ref="M44:M53" si="144">H44-I44</f>
        <v>78</v>
      </c>
      <c r="N44" s="510"/>
      <c r="O44" s="511"/>
      <c r="P44" s="509"/>
      <c r="Q44" s="507"/>
      <c r="R44" s="511"/>
      <c r="S44" s="509"/>
      <c r="T44" s="507"/>
      <c r="U44" s="511">
        <v>4</v>
      </c>
      <c r="V44" s="509">
        <v>4</v>
      </c>
      <c r="W44" s="510"/>
      <c r="X44" s="509"/>
      <c r="Y44" s="569"/>
      <c r="Z44" s="569"/>
      <c r="AA44" s="569"/>
      <c r="AB44" s="569"/>
      <c r="AC44" s="569"/>
      <c r="AD44" s="569" t="s">
        <v>259</v>
      </c>
      <c r="AE44" s="569"/>
      <c r="AF44" s="569"/>
      <c r="AG44" s="514" t="b">
        <f t="shared" ref="AG44:AH44" si="145">ISBLANK(N44)</f>
        <v>1</v>
      </c>
      <c r="AH44" s="514" t="b">
        <f t="shared" si="145"/>
        <v>1</v>
      </c>
      <c r="AI44" s="580"/>
      <c r="AJ44" s="514" t="b">
        <f t="shared" ref="AJ44:AK44" si="146">ISBLANK(Q44)</f>
        <v>1</v>
      </c>
      <c r="AK44" s="514" t="b">
        <f t="shared" si="146"/>
        <v>1</v>
      </c>
      <c r="AL44" s="580"/>
      <c r="AM44" s="514" t="b">
        <f t="shared" ref="AM44:AN44" si="147">ISBLANK(T44)</f>
        <v>1</v>
      </c>
      <c r="AN44" s="514" t="b">
        <f t="shared" si="147"/>
        <v>0</v>
      </c>
      <c r="AO44" s="580"/>
      <c r="AP44" s="514" t="b">
        <f t="shared" ref="AP44:AQ44" si="148">ISBLANK(W44)</f>
        <v>1</v>
      </c>
      <c r="AQ44" s="514" t="b">
        <f t="shared" si="148"/>
        <v>1</v>
      </c>
      <c r="AR44" s="569"/>
    </row>
    <row r="45" spans="1:44" ht="15.75" customHeight="1">
      <c r="A45" s="570" t="s">
        <v>275</v>
      </c>
      <c r="B45" s="571" t="s">
        <v>165</v>
      </c>
      <c r="C45" s="572"/>
      <c r="D45" s="576" t="s">
        <v>125</v>
      </c>
      <c r="E45" s="577"/>
      <c r="F45" s="574"/>
      <c r="G45" s="575">
        <v>1</v>
      </c>
      <c r="H45" s="506">
        <f t="shared" si="142"/>
        <v>30</v>
      </c>
      <c r="I45" s="507">
        <f t="shared" si="143"/>
        <v>0</v>
      </c>
      <c r="J45" s="508"/>
      <c r="K45" s="508"/>
      <c r="L45" s="508"/>
      <c r="M45" s="509">
        <f t="shared" si="144"/>
        <v>30</v>
      </c>
      <c r="N45" s="510"/>
      <c r="O45" s="511"/>
      <c r="P45" s="509"/>
      <c r="Q45" s="507"/>
      <c r="R45" s="511"/>
      <c r="S45" s="579"/>
      <c r="T45" s="507"/>
      <c r="U45" s="511"/>
      <c r="V45" s="509"/>
      <c r="W45" s="510" t="s">
        <v>270</v>
      </c>
      <c r="X45" s="509"/>
      <c r="Y45" s="569"/>
      <c r="Z45" s="569"/>
      <c r="AA45" s="569"/>
      <c r="AB45" s="569"/>
      <c r="AC45" s="569"/>
      <c r="AD45" s="569" t="s">
        <v>259</v>
      </c>
      <c r="AE45" s="569"/>
      <c r="AF45" s="569"/>
      <c r="AG45" s="514" t="b">
        <f t="shared" ref="AG45:AH45" si="149">ISBLANK(N45)</f>
        <v>1</v>
      </c>
      <c r="AH45" s="514" t="b">
        <f t="shared" si="149"/>
        <v>1</v>
      </c>
      <c r="AI45" s="580"/>
      <c r="AJ45" s="514" t="b">
        <f t="shared" ref="AJ45:AK45" si="150">ISBLANK(Q45)</f>
        <v>1</v>
      </c>
      <c r="AK45" s="514" t="b">
        <f t="shared" si="150"/>
        <v>1</v>
      </c>
      <c r="AL45" s="580"/>
      <c r="AM45" s="514" t="b">
        <f t="shared" ref="AM45:AN45" si="151">ISBLANK(T45)</f>
        <v>1</v>
      </c>
      <c r="AN45" s="514" t="b">
        <f t="shared" si="151"/>
        <v>1</v>
      </c>
      <c r="AO45" s="580"/>
      <c r="AP45" s="514" t="b">
        <f t="shared" ref="AP45:AQ45" si="152">ISBLANK(W45)</f>
        <v>0</v>
      </c>
      <c r="AQ45" s="514" t="b">
        <f t="shared" si="152"/>
        <v>1</v>
      </c>
      <c r="AR45" s="569"/>
    </row>
    <row r="46" spans="1:44" ht="15.75" customHeight="1">
      <c r="A46" s="581" t="s">
        <v>154</v>
      </c>
      <c r="B46" s="568" t="s">
        <v>169</v>
      </c>
      <c r="C46" s="530"/>
      <c r="D46" s="502">
        <v>7</v>
      </c>
      <c r="E46" s="502"/>
      <c r="F46" s="524"/>
      <c r="G46" s="532">
        <v>7</v>
      </c>
      <c r="H46" s="523">
        <f t="shared" si="142"/>
        <v>210</v>
      </c>
      <c r="I46" s="501">
        <f t="shared" si="143"/>
        <v>75</v>
      </c>
      <c r="J46" s="502">
        <v>45</v>
      </c>
      <c r="K46" s="502"/>
      <c r="L46" s="502">
        <v>30</v>
      </c>
      <c r="M46" s="524">
        <f t="shared" si="144"/>
        <v>135</v>
      </c>
      <c r="N46" s="510"/>
      <c r="O46" s="511"/>
      <c r="P46" s="509"/>
      <c r="Q46" s="507"/>
      <c r="R46" s="511"/>
      <c r="S46" s="509"/>
      <c r="T46" s="507"/>
      <c r="U46" s="511"/>
      <c r="V46" s="509"/>
      <c r="W46" s="507">
        <v>7</v>
      </c>
      <c r="X46" s="509"/>
      <c r="Y46" s="569"/>
      <c r="Z46" s="569"/>
      <c r="AA46" s="569"/>
      <c r="AB46" s="569"/>
      <c r="AC46" s="569"/>
      <c r="AD46" s="569" t="s">
        <v>259</v>
      </c>
      <c r="AE46" s="569"/>
      <c r="AF46" s="569"/>
      <c r="AG46" s="514" t="b">
        <f t="shared" ref="AG46:AH46" si="153">ISBLANK(N46)</f>
        <v>1</v>
      </c>
      <c r="AH46" s="514" t="b">
        <f t="shared" si="153"/>
        <v>1</v>
      </c>
      <c r="AI46" s="580"/>
      <c r="AJ46" s="514" t="b">
        <f t="shared" ref="AJ46:AK46" si="154">ISBLANK(Q46)</f>
        <v>1</v>
      </c>
      <c r="AK46" s="514" t="b">
        <f t="shared" si="154"/>
        <v>1</v>
      </c>
      <c r="AL46" s="580"/>
      <c r="AM46" s="514" t="b">
        <f t="shared" ref="AM46:AN46" si="155">ISBLANK(T46)</f>
        <v>1</v>
      </c>
      <c r="AN46" s="514" t="b">
        <f t="shared" si="155"/>
        <v>1</v>
      </c>
      <c r="AO46" s="580"/>
      <c r="AP46" s="514" t="b">
        <f t="shared" ref="AP46:AQ46" si="156">ISBLANK(W46)</f>
        <v>0</v>
      </c>
      <c r="AQ46" s="514" t="b">
        <f t="shared" si="156"/>
        <v>1</v>
      </c>
      <c r="AR46" s="569"/>
    </row>
    <row r="47" spans="1:44" ht="15.75" customHeight="1">
      <c r="A47" s="581" t="s">
        <v>156</v>
      </c>
      <c r="B47" s="568" t="s">
        <v>171</v>
      </c>
      <c r="C47" s="530">
        <v>8</v>
      </c>
      <c r="D47" s="502"/>
      <c r="E47" s="502"/>
      <c r="F47" s="524"/>
      <c r="G47" s="532">
        <v>6</v>
      </c>
      <c r="H47" s="523">
        <f t="shared" si="142"/>
        <v>180</v>
      </c>
      <c r="I47" s="582">
        <f t="shared" si="143"/>
        <v>52</v>
      </c>
      <c r="J47" s="583">
        <v>26</v>
      </c>
      <c r="K47" s="583"/>
      <c r="L47" s="583">
        <v>26</v>
      </c>
      <c r="M47" s="584">
        <f t="shared" si="144"/>
        <v>128</v>
      </c>
      <c r="N47" s="510"/>
      <c r="O47" s="511"/>
      <c r="P47" s="509"/>
      <c r="Q47" s="507"/>
      <c r="R47" s="511"/>
      <c r="S47" s="509"/>
      <c r="T47" s="507"/>
      <c r="U47" s="511"/>
      <c r="V47" s="509"/>
      <c r="W47" s="507"/>
      <c r="X47" s="585">
        <v>4</v>
      </c>
      <c r="Y47" s="564"/>
      <c r="Z47" s="564"/>
      <c r="AA47" s="564"/>
      <c r="AB47" s="564"/>
      <c r="AC47" s="564"/>
      <c r="AD47" s="564" t="s">
        <v>259</v>
      </c>
      <c r="AE47" s="564"/>
      <c r="AF47" s="564"/>
      <c r="AG47" s="527" t="b">
        <f t="shared" ref="AG47:AH47" si="157">ISBLANK(N47)</f>
        <v>1</v>
      </c>
      <c r="AH47" s="527" t="b">
        <f t="shared" si="157"/>
        <v>1</v>
      </c>
      <c r="AI47" s="565"/>
      <c r="AJ47" s="527" t="b">
        <f t="shared" ref="AJ47:AK47" si="158">ISBLANK(Q47)</f>
        <v>1</v>
      </c>
      <c r="AK47" s="527" t="b">
        <f t="shared" si="158"/>
        <v>1</v>
      </c>
      <c r="AL47" s="565"/>
      <c r="AM47" s="527" t="b">
        <f t="shared" ref="AM47:AN47" si="159">ISBLANK(T47)</f>
        <v>1</v>
      </c>
      <c r="AN47" s="527" t="b">
        <f t="shared" si="159"/>
        <v>1</v>
      </c>
      <c r="AO47" s="565"/>
      <c r="AP47" s="527" t="b">
        <f t="shared" ref="AP47:AQ47" si="160">ISBLANK(W47)</f>
        <v>1</v>
      </c>
      <c r="AQ47" s="527" t="b">
        <f t="shared" si="160"/>
        <v>0</v>
      </c>
      <c r="AR47" s="564"/>
    </row>
    <row r="48" spans="1:44" ht="15.75" customHeight="1">
      <c r="A48" s="581" t="s">
        <v>161</v>
      </c>
      <c r="B48" s="586" t="s">
        <v>485</v>
      </c>
      <c r="C48" s="530">
        <v>5</v>
      </c>
      <c r="D48" s="502"/>
      <c r="E48" s="502"/>
      <c r="F48" s="524"/>
      <c r="G48" s="532">
        <v>4</v>
      </c>
      <c r="H48" s="523">
        <f t="shared" si="142"/>
        <v>120</v>
      </c>
      <c r="I48" s="582">
        <f t="shared" si="143"/>
        <v>45</v>
      </c>
      <c r="J48" s="587">
        <v>15</v>
      </c>
      <c r="K48" s="587"/>
      <c r="L48" s="587">
        <v>30</v>
      </c>
      <c r="M48" s="584">
        <f t="shared" si="144"/>
        <v>75</v>
      </c>
      <c r="N48" s="510"/>
      <c r="O48" s="511"/>
      <c r="P48" s="509"/>
      <c r="Q48" s="507"/>
      <c r="R48" s="511"/>
      <c r="S48" s="509"/>
      <c r="T48" s="507">
        <v>3</v>
      </c>
      <c r="U48" s="511"/>
      <c r="V48" s="509"/>
      <c r="W48" s="507"/>
      <c r="X48" s="509"/>
      <c r="Y48" s="569"/>
      <c r="Z48" s="569"/>
      <c r="AA48" s="569"/>
      <c r="AB48" s="569"/>
      <c r="AC48" s="569"/>
      <c r="AD48" s="569" t="s">
        <v>259</v>
      </c>
      <c r="AE48" s="569"/>
      <c r="AF48" s="569"/>
      <c r="AG48" s="514" t="b">
        <f t="shared" ref="AG48:AH48" si="161">ISBLANK(N48)</f>
        <v>1</v>
      </c>
      <c r="AH48" s="514" t="b">
        <f t="shared" si="161"/>
        <v>1</v>
      </c>
      <c r="AI48" s="580"/>
      <c r="AJ48" s="514" t="b">
        <f t="shared" ref="AJ48:AK48" si="162">ISBLANK(Q48)</f>
        <v>1</v>
      </c>
      <c r="AK48" s="514" t="b">
        <f t="shared" si="162"/>
        <v>1</v>
      </c>
      <c r="AL48" s="580"/>
      <c r="AM48" s="514" t="b">
        <f t="shared" ref="AM48:AN48" si="163">ISBLANK(T48)</f>
        <v>0</v>
      </c>
      <c r="AN48" s="514" t="b">
        <f t="shared" si="163"/>
        <v>1</v>
      </c>
      <c r="AO48" s="580"/>
      <c r="AP48" s="514" t="b">
        <f t="shared" ref="AP48:AQ48" si="164">ISBLANK(W48)</f>
        <v>1</v>
      </c>
      <c r="AQ48" s="514" t="b">
        <f t="shared" si="164"/>
        <v>1</v>
      </c>
      <c r="AR48" s="569"/>
    </row>
    <row r="49" spans="1:44" ht="15.75" customHeight="1">
      <c r="A49" s="581" t="s">
        <v>166</v>
      </c>
      <c r="B49" s="568" t="s">
        <v>228</v>
      </c>
      <c r="C49" s="530">
        <v>6</v>
      </c>
      <c r="D49" s="502"/>
      <c r="E49" s="502"/>
      <c r="F49" s="524"/>
      <c r="G49" s="532">
        <v>5</v>
      </c>
      <c r="H49" s="523">
        <f t="shared" si="142"/>
        <v>150</v>
      </c>
      <c r="I49" s="582">
        <f t="shared" si="143"/>
        <v>54</v>
      </c>
      <c r="J49" s="587">
        <v>18</v>
      </c>
      <c r="K49" s="587"/>
      <c r="L49" s="587">
        <v>36</v>
      </c>
      <c r="M49" s="584">
        <f t="shared" si="144"/>
        <v>96</v>
      </c>
      <c r="N49" s="510"/>
      <c r="O49" s="511"/>
      <c r="P49" s="509"/>
      <c r="Q49" s="507"/>
      <c r="R49" s="511"/>
      <c r="S49" s="509"/>
      <c r="T49" s="507"/>
      <c r="U49" s="511">
        <v>3</v>
      </c>
      <c r="V49" s="509">
        <v>3</v>
      </c>
      <c r="W49" s="507"/>
      <c r="X49" s="509"/>
      <c r="Y49" s="564"/>
      <c r="Z49" s="564"/>
      <c r="AA49" s="564"/>
      <c r="AB49" s="564"/>
      <c r="AC49" s="564"/>
      <c r="AD49" s="564" t="s">
        <v>259</v>
      </c>
      <c r="AE49" s="564"/>
      <c r="AF49" s="564"/>
      <c r="AG49" s="527" t="b">
        <f t="shared" ref="AG49:AH49" si="165">ISBLANK(N49)</f>
        <v>1</v>
      </c>
      <c r="AH49" s="527" t="b">
        <f t="shared" si="165"/>
        <v>1</v>
      </c>
      <c r="AI49" s="565"/>
      <c r="AJ49" s="527" t="b">
        <f t="shared" ref="AJ49:AK49" si="166">ISBLANK(Q49)</f>
        <v>1</v>
      </c>
      <c r="AK49" s="527" t="b">
        <f t="shared" si="166"/>
        <v>1</v>
      </c>
      <c r="AL49" s="565"/>
      <c r="AM49" s="527" t="b">
        <f t="shared" ref="AM49:AN49" si="167">ISBLANK(T49)</f>
        <v>1</v>
      </c>
      <c r="AN49" s="527" t="b">
        <f t="shared" si="167"/>
        <v>0</v>
      </c>
      <c r="AO49" s="565"/>
      <c r="AP49" s="527" t="b">
        <f t="shared" ref="AP49:AQ49" si="168">ISBLANK(W49)</f>
        <v>1</v>
      </c>
      <c r="AQ49" s="527" t="b">
        <f t="shared" si="168"/>
        <v>1</v>
      </c>
      <c r="AR49" s="564"/>
    </row>
    <row r="50" spans="1:44" ht="15.75" customHeight="1">
      <c r="A50" s="581" t="s">
        <v>276</v>
      </c>
      <c r="B50" s="568" t="s">
        <v>223</v>
      </c>
      <c r="C50" s="530"/>
      <c r="D50" s="502">
        <v>5</v>
      </c>
      <c r="E50" s="502"/>
      <c r="F50" s="524"/>
      <c r="G50" s="532">
        <v>4</v>
      </c>
      <c r="H50" s="523">
        <f t="shared" si="142"/>
        <v>120</v>
      </c>
      <c r="I50" s="582">
        <f t="shared" si="143"/>
        <v>60</v>
      </c>
      <c r="J50" s="587">
        <v>30</v>
      </c>
      <c r="K50" s="587"/>
      <c r="L50" s="587">
        <v>30</v>
      </c>
      <c r="M50" s="584">
        <f t="shared" si="144"/>
        <v>60</v>
      </c>
      <c r="N50" s="510"/>
      <c r="O50" s="511"/>
      <c r="P50" s="509"/>
      <c r="Q50" s="507"/>
      <c r="R50" s="511"/>
      <c r="S50" s="509"/>
      <c r="T50" s="507">
        <v>4</v>
      </c>
      <c r="U50" s="511"/>
      <c r="V50" s="509"/>
      <c r="W50" s="507"/>
      <c r="X50" s="509"/>
      <c r="Y50" s="569"/>
      <c r="Z50" s="569"/>
      <c r="AA50" s="569"/>
      <c r="AB50" s="569"/>
      <c r="AC50" s="569"/>
      <c r="AD50" s="569" t="s">
        <v>259</v>
      </c>
      <c r="AE50" s="569"/>
      <c r="AF50" s="569"/>
      <c r="AG50" s="514" t="b">
        <f t="shared" ref="AG50:AH50" si="169">ISBLANK(N50)</f>
        <v>1</v>
      </c>
      <c r="AH50" s="514" t="b">
        <f t="shared" si="169"/>
        <v>1</v>
      </c>
      <c r="AI50" s="580"/>
      <c r="AJ50" s="514" t="b">
        <f t="shared" ref="AJ50:AK50" si="170">ISBLANK(Q50)</f>
        <v>1</v>
      </c>
      <c r="AK50" s="514" t="b">
        <f t="shared" si="170"/>
        <v>1</v>
      </c>
      <c r="AL50" s="580"/>
      <c r="AM50" s="514" t="b">
        <f t="shared" ref="AM50:AN50" si="171">ISBLANK(T50)</f>
        <v>0</v>
      </c>
      <c r="AN50" s="514" t="b">
        <f t="shared" si="171"/>
        <v>1</v>
      </c>
      <c r="AO50" s="580"/>
      <c r="AP50" s="514" t="b">
        <f t="shared" ref="AP50:AQ50" si="172">ISBLANK(W50)</f>
        <v>1</v>
      </c>
      <c r="AQ50" s="514" t="b">
        <f t="shared" si="172"/>
        <v>1</v>
      </c>
      <c r="AR50" s="569"/>
    </row>
    <row r="51" spans="1:44" ht="15.75" customHeight="1">
      <c r="A51" s="581" t="s">
        <v>170</v>
      </c>
      <c r="B51" s="568" t="s">
        <v>277</v>
      </c>
      <c r="C51" s="530">
        <v>6</v>
      </c>
      <c r="D51" s="502"/>
      <c r="E51" s="502"/>
      <c r="F51" s="524"/>
      <c r="G51" s="532">
        <v>5</v>
      </c>
      <c r="H51" s="523">
        <f t="shared" si="142"/>
        <v>150</v>
      </c>
      <c r="I51" s="582">
        <f t="shared" si="143"/>
        <v>54</v>
      </c>
      <c r="J51" s="587">
        <v>18</v>
      </c>
      <c r="K51" s="587"/>
      <c r="L51" s="587">
        <v>36</v>
      </c>
      <c r="M51" s="584">
        <f t="shared" si="144"/>
        <v>96</v>
      </c>
      <c r="N51" s="510"/>
      <c r="O51" s="511"/>
      <c r="P51" s="509"/>
      <c r="Q51" s="507"/>
      <c r="R51" s="511"/>
      <c r="S51" s="509"/>
      <c r="T51" s="507"/>
      <c r="U51" s="511">
        <v>3</v>
      </c>
      <c r="V51" s="509">
        <v>3</v>
      </c>
      <c r="W51" s="507"/>
      <c r="X51" s="509"/>
      <c r="Y51" s="564"/>
      <c r="Z51" s="564"/>
      <c r="AA51" s="564"/>
      <c r="AB51" s="564"/>
      <c r="AC51" s="564"/>
      <c r="AD51" s="564" t="s">
        <v>259</v>
      </c>
      <c r="AE51" s="564"/>
      <c r="AF51" s="564"/>
      <c r="AG51" s="527" t="b">
        <f t="shared" ref="AG51:AH51" si="173">ISBLANK(N51)</f>
        <v>1</v>
      </c>
      <c r="AH51" s="527" t="b">
        <f t="shared" si="173"/>
        <v>1</v>
      </c>
      <c r="AI51" s="565"/>
      <c r="AJ51" s="527" t="b">
        <f t="shared" ref="AJ51:AK51" si="174">ISBLANK(Q51)</f>
        <v>1</v>
      </c>
      <c r="AK51" s="527" t="b">
        <f t="shared" si="174"/>
        <v>1</v>
      </c>
      <c r="AL51" s="565"/>
      <c r="AM51" s="527" t="b">
        <f t="shared" ref="AM51:AN51" si="175">ISBLANK(T51)</f>
        <v>1</v>
      </c>
      <c r="AN51" s="527" t="b">
        <f t="shared" si="175"/>
        <v>0</v>
      </c>
      <c r="AO51" s="565"/>
      <c r="AP51" s="527" t="b">
        <f t="shared" ref="AP51:AQ51" si="176">ISBLANK(W51)</f>
        <v>1</v>
      </c>
      <c r="AQ51" s="527" t="b">
        <f t="shared" si="176"/>
        <v>1</v>
      </c>
      <c r="AR51" s="564"/>
    </row>
    <row r="52" spans="1:44" ht="15.75" customHeight="1">
      <c r="A52" s="130" t="s">
        <v>278</v>
      </c>
      <c r="B52" s="305" t="s">
        <v>222</v>
      </c>
      <c r="C52" s="93"/>
      <c r="D52" s="53">
        <v>7</v>
      </c>
      <c r="E52" s="53"/>
      <c r="F52" s="87"/>
      <c r="G52" s="95">
        <v>5</v>
      </c>
      <c r="H52" s="86">
        <f t="shared" si="142"/>
        <v>150</v>
      </c>
      <c r="I52" s="491">
        <f t="shared" si="143"/>
        <v>45</v>
      </c>
      <c r="J52" s="492">
        <v>15</v>
      </c>
      <c r="K52" s="492"/>
      <c r="L52" s="492">
        <v>30</v>
      </c>
      <c r="M52" s="493">
        <f t="shared" si="144"/>
        <v>105</v>
      </c>
      <c r="N52" s="494"/>
      <c r="O52" s="306"/>
      <c r="P52" s="307"/>
      <c r="Q52" s="308"/>
      <c r="R52" s="306"/>
      <c r="S52" s="307"/>
      <c r="T52" s="308"/>
      <c r="U52" s="306"/>
      <c r="V52" s="307"/>
      <c r="W52" s="308">
        <v>3</v>
      </c>
      <c r="X52" s="23"/>
      <c r="Y52" s="564"/>
      <c r="Z52" s="564"/>
      <c r="AA52" s="564"/>
      <c r="AB52" s="564"/>
      <c r="AC52" s="564"/>
      <c r="AD52" s="564"/>
      <c r="AE52" s="564"/>
      <c r="AF52" s="564"/>
      <c r="AG52" s="527" t="b">
        <f t="shared" ref="AG52:AH52" si="177">ISBLANK(N52)</f>
        <v>1</v>
      </c>
      <c r="AH52" s="527" t="b">
        <f t="shared" si="177"/>
        <v>1</v>
      </c>
      <c r="AI52" s="565"/>
      <c r="AJ52" s="527" t="b">
        <f t="shared" ref="AJ52:AK52" si="178">ISBLANK(Q52)</f>
        <v>1</v>
      </c>
      <c r="AK52" s="527" t="b">
        <f t="shared" si="178"/>
        <v>1</v>
      </c>
      <c r="AL52" s="565"/>
      <c r="AM52" s="527" t="b">
        <f t="shared" ref="AM52:AN52" si="179">ISBLANK(T52)</f>
        <v>1</v>
      </c>
      <c r="AN52" s="527" t="b">
        <f t="shared" si="179"/>
        <v>1</v>
      </c>
      <c r="AO52" s="565"/>
      <c r="AP52" s="527" t="b">
        <f t="shared" ref="AP52:AQ52" si="180">ISBLANK(W52)</f>
        <v>0</v>
      </c>
      <c r="AQ52" s="527" t="b">
        <f t="shared" si="180"/>
        <v>1</v>
      </c>
      <c r="AR52" s="564"/>
    </row>
    <row r="53" spans="1:44" ht="15.75" customHeight="1">
      <c r="A53" s="130" t="s">
        <v>279</v>
      </c>
      <c r="B53" s="305" t="s">
        <v>280</v>
      </c>
      <c r="C53" s="93">
        <v>7</v>
      </c>
      <c r="D53" s="53"/>
      <c r="E53" s="53"/>
      <c r="F53" s="87"/>
      <c r="G53" s="95">
        <v>5</v>
      </c>
      <c r="H53" s="86">
        <f t="shared" si="142"/>
        <v>150</v>
      </c>
      <c r="I53" s="111">
        <f t="shared" si="143"/>
        <v>60</v>
      </c>
      <c r="J53" s="107">
        <v>30</v>
      </c>
      <c r="K53" s="107"/>
      <c r="L53" s="107">
        <v>30</v>
      </c>
      <c r="M53" s="108">
        <f t="shared" si="144"/>
        <v>90</v>
      </c>
      <c r="N53" s="25"/>
      <c r="O53" s="58"/>
      <c r="P53" s="23"/>
      <c r="Q53" s="21"/>
      <c r="R53" s="58"/>
      <c r="S53" s="23"/>
      <c r="T53" s="21"/>
      <c r="U53" s="58"/>
      <c r="V53" s="23"/>
      <c r="W53" s="21">
        <v>4</v>
      </c>
      <c r="X53" s="23"/>
      <c r="Y53" s="564"/>
      <c r="Z53" s="564"/>
      <c r="AA53" s="564"/>
      <c r="AB53" s="564"/>
      <c r="AC53" s="564"/>
      <c r="AD53" s="564"/>
      <c r="AE53" s="564"/>
      <c r="AF53" s="564"/>
      <c r="AG53" s="527" t="b">
        <f t="shared" ref="AG53:AH53" si="181">ISBLANK(N53)</f>
        <v>1</v>
      </c>
      <c r="AH53" s="527" t="b">
        <f t="shared" si="181"/>
        <v>1</v>
      </c>
      <c r="AI53" s="565"/>
      <c r="AJ53" s="527" t="b">
        <f t="shared" ref="AJ53:AK53" si="182">ISBLANK(Q53)</f>
        <v>1</v>
      </c>
      <c r="AK53" s="527" t="b">
        <f t="shared" si="182"/>
        <v>1</v>
      </c>
      <c r="AL53" s="565"/>
      <c r="AM53" s="527" t="b">
        <f t="shared" ref="AM53:AN53" si="183">ISBLANK(T53)</f>
        <v>1</v>
      </c>
      <c r="AN53" s="527" t="b">
        <f t="shared" si="183"/>
        <v>1</v>
      </c>
      <c r="AO53" s="565"/>
      <c r="AP53" s="527" t="b">
        <f t="shared" ref="AP53:AQ53" si="184">ISBLANK(W53)</f>
        <v>0</v>
      </c>
      <c r="AQ53" s="527" t="b">
        <f t="shared" si="184"/>
        <v>1</v>
      </c>
      <c r="AR53" s="564"/>
    </row>
    <row r="54" spans="1:44" ht="15.75" customHeight="1">
      <c r="A54" s="932" t="s">
        <v>172</v>
      </c>
      <c r="B54" s="886"/>
      <c r="C54" s="886"/>
      <c r="D54" s="886"/>
      <c r="E54" s="886"/>
      <c r="F54" s="887"/>
      <c r="G54" s="147">
        <f>SUM(G30:G53)-G36-G37-G41-G42-G44-G45</f>
        <v>91</v>
      </c>
      <c r="H54" s="148">
        <f t="shared" ref="H54:M54" si="185">SUM(H30:H52)-H36-H37-H41-H42-H44-H45</f>
        <v>2580</v>
      </c>
      <c r="I54" s="148">
        <f t="shared" si="185"/>
        <v>973</v>
      </c>
      <c r="J54" s="148">
        <f t="shared" si="185"/>
        <v>446</v>
      </c>
      <c r="K54" s="148">
        <f t="shared" si="185"/>
        <v>0</v>
      </c>
      <c r="L54" s="148">
        <f t="shared" si="185"/>
        <v>527</v>
      </c>
      <c r="M54" s="148">
        <f t="shared" si="185"/>
        <v>1607</v>
      </c>
      <c r="N54" s="148">
        <f t="shared" ref="N54:AC54" si="186">SUM(N30:N47)</f>
        <v>0</v>
      </c>
      <c r="O54" s="148">
        <f t="shared" si="186"/>
        <v>4</v>
      </c>
      <c r="P54" s="148">
        <f t="shared" si="186"/>
        <v>4</v>
      </c>
      <c r="Q54" s="148">
        <f t="shared" si="186"/>
        <v>9</v>
      </c>
      <c r="R54" s="148">
        <f t="shared" si="186"/>
        <v>8</v>
      </c>
      <c r="S54" s="148">
        <f t="shared" si="186"/>
        <v>8</v>
      </c>
      <c r="T54" s="148">
        <f t="shared" si="186"/>
        <v>11</v>
      </c>
      <c r="U54" s="148">
        <f t="shared" si="186"/>
        <v>4</v>
      </c>
      <c r="V54" s="148">
        <f t="shared" si="186"/>
        <v>4</v>
      </c>
      <c r="W54" s="148">
        <f t="shared" si="186"/>
        <v>7</v>
      </c>
      <c r="X54" s="148">
        <f t="shared" si="186"/>
        <v>4</v>
      </c>
      <c r="Y54" s="149">
        <f t="shared" si="186"/>
        <v>0</v>
      </c>
      <c r="Z54" s="148">
        <f t="shared" si="186"/>
        <v>0</v>
      </c>
      <c r="AA54" s="148">
        <f t="shared" si="186"/>
        <v>0</v>
      </c>
      <c r="AB54" s="148">
        <f t="shared" si="186"/>
        <v>0</v>
      </c>
      <c r="AC54" s="148">
        <f t="shared" si="186"/>
        <v>0</v>
      </c>
      <c r="AD54" s="27">
        <f>30*G54</f>
        <v>2730</v>
      </c>
      <c r="AE54" s="78"/>
      <c r="AF54" s="78"/>
      <c r="AG54" s="309">
        <f t="shared" ref="AG54:AQ54" si="187">SUMIF(AG30:AG53,FALSE,$G30:$G53)</f>
        <v>0</v>
      </c>
      <c r="AH54" s="309">
        <f t="shared" si="187"/>
        <v>6</v>
      </c>
      <c r="AI54" s="309">
        <f t="shared" si="187"/>
        <v>0</v>
      </c>
      <c r="AJ54" s="309">
        <f t="shared" si="187"/>
        <v>12</v>
      </c>
      <c r="AK54" s="309">
        <f t="shared" si="187"/>
        <v>12</v>
      </c>
      <c r="AL54" s="309">
        <f t="shared" si="187"/>
        <v>0</v>
      </c>
      <c r="AM54" s="309">
        <f t="shared" si="187"/>
        <v>22</v>
      </c>
      <c r="AN54" s="309">
        <f t="shared" si="187"/>
        <v>15</v>
      </c>
      <c r="AO54" s="309">
        <f t="shared" si="187"/>
        <v>0</v>
      </c>
      <c r="AP54" s="309">
        <f t="shared" si="187"/>
        <v>18</v>
      </c>
      <c r="AQ54" s="309">
        <f t="shared" si="187"/>
        <v>6</v>
      </c>
      <c r="AR54" s="302">
        <f>SUM(AG54:AQ54)</f>
        <v>91</v>
      </c>
    </row>
    <row r="55" spans="1:44" ht="15.75" customHeight="1">
      <c r="A55" s="923" t="s">
        <v>173</v>
      </c>
      <c r="B55" s="869"/>
      <c r="C55" s="869"/>
      <c r="D55" s="869"/>
      <c r="E55" s="869"/>
      <c r="F55" s="869"/>
      <c r="G55" s="869"/>
      <c r="H55" s="869"/>
      <c r="I55" s="869"/>
      <c r="J55" s="869"/>
      <c r="K55" s="869"/>
      <c r="L55" s="869"/>
      <c r="M55" s="869"/>
      <c r="N55" s="869"/>
      <c r="O55" s="869"/>
      <c r="P55" s="869"/>
      <c r="Q55" s="869"/>
      <c r="R55" s="869"/>
      <c r="S55" s="869"/>
      <c r="T55" s="869"/>
      <c r="U55" s="869"/>
      <c r="V55" s="869"/>
      <c r="W55" s="869"/>
      <c r="X55" s="870"/>
      <c r="Y55" s="78"/>
      <c r="Z55" s="78"/>
      <c r="AA55" s="78"/>
      <c r="AB55" s="78"/>
      <c r="AC55" s="78"/>
      <c r="AD55" s="78"/>
      <c r="AE55" s="78" t="s">
        <v>281</v>
      </c>
      <c r="AF55" s="78"/>
      <c r="AG55" s="299"/>
      <c r="AH55" s="299"/>
      <c r="AI55" s="299"/>
      <c r="AJ55" s="299"/>
      <c r="AK55" s="299"/>
      <c r="AL55" s="299"/>
      <c r="AM55" s="299"/>
      <c r="AN55" s="299"/>
      <c r="AO55" s="299"/>
      <c r="AP55" s="299"/>
      <c r="AQ55" s="299"/>
      <c r="AR55" s="78"/>
    </row>
    <row r="56" spans="1:44" ht="15.75" customHeight="1">
      <c r="A56" s="588" t="s">
        <v>282</v>
      </c>
      <c r="B56" s="589" t="s">
        <v>49</v>
      </c>
      <c r="C56" s="561"/>
      <c r="D56" s="590">
        <v>2</v>
      </c>
      <c r="E56" s="590"/>
      <c r="F56" s="591"/>
      <c r="G56" s="592">
        <v>3</v>
      </c>
      <c r="H56" s="593">
        <f t="shared" ref="H56:H59" si="188">G56*30</f>
        <v>90</v>
      </c>
      <c r="I56" s="563">
        <v>0</v>
      </c>
      <c r="J56" s="594"/>
      <c r="K56" s="594"/>
      <c r="L56" s="594"/>
      <c r="M56" s="557">
        <f t="shared" ref="M56:M59" si="189">H56-I56</f>
        <v>90</v>
      </c>
      <c r="N56" s="595"/>
      <c r="O56" s="596"/>
      <c r="P56" s="597"/>
      <c r="Q56" s="598"/>
      <c r="R56" s="599"/>
      <c r="S56" s="597"/>
      <c r="T56" s="598"/>
      <c r="U56" s="599"/>
      <c r="V56" s="597"/>
      <c r="W56" s="598"/>
      <c r="X56" s="48"/>
      <c r="Y56" s="27"/>
      <c r="Z56" s="27"/>
      <c r="AA56" s="27"/>
      <c r="AB56" s="27"/>
      <c r="AC56" s="27"/>
      <c r="AD56" s="27"/>
      <c r="AE56" s="27" t="s">
        <v>71</v>
      </c>
      <c r="AF56" s="310">
        <f t="shared" ref="AF56:AF58" si="190">G56</f>
        <v>3</v>
      </c>
      <c r="AG56" s="285"/>
      <c r="AH56" s="285"/>
      <c r="AI56" s="285"/>
      <c r="AJ56" s="285"/>
      <c r="AK56" s="285"/>
      <c r="AL56" s="285"/>
      <c r="AM56" s="285"/>
      <c r="AN56" s="285"/>
      <c r="AO56" s="285"/>
      <c r="AP56" s="285"/>
      <c r="AQ56" s="285"/>
      <c r="AR56" s="27"/>
    </row>
    <row r="57" spans="1:44" ht="15.75" customHeight="1">
      <c r="A57" s="588" t="s">
        <v>283</v>
      </c>
      <c r="B57" s="600" t="s">
        <v>176</v>
      </c>
      <c r="C57" s="601"/>
      <c r="D57" s="602" t="s">
        <v>90</v>
      </c>
      <c r="E57" s="602"/>
      <c r="F57" s="603"/>
      <c r="G57" s="604">
        <v>3</v>
      </c>
      <c r="H57" s="605">
        <f t="shared" si="188"/>
        <v>90</v>
      </c>
      <c r="I57" s="501">
        <f t="shared" ref="I57:I59" si="191">J57+K57+L57</f>
        <v>0</v>
      </c>
      <c r="J57" s="502"/>
      <c r="K57" s="502"/>
      <c r="L57" s="502"/>
      <c r="M57" s="606">
        <f t="shared" si="189"/>
        <v>90</v>
      </c>
      <c r="N57" s="607"/>
      <c r="O57" s="608"/>
      <c r="P57" s="609"/>
      <c r="Q57" s="610"/>
      <c r="R57" s="608"/>
      <c r="S57" s="609"/>
      <c r="T57" s="610"/>
      <c r="U57" s="608"/>
      <c r="V57" s="609"/>
      <c r="W57" s="610"/>
      <c r="X57" s="609"/>
      <c r="Y57" s="512"/>
      <c r="Z57" s="512"/>
      <c r="AA57" s="512"/>
      <c r="AB57" s="512"/>
      <c r="AC57" s="512"/>
      <c r="AD57" s="512"/>
      <c r="AE57" s="512" t="s">
        <v>72</v>
      </c>
      <c r="AF57" s="611">
        <f t="shared" si="190"/>
        <v>3</v>
      </c>
      <c r="AG57" s="514"/>
      <c r="AH57" s="514"/>
      <c r="AI57" s="514"/>
      <c r="AJ57" s="514"/>
      <c r="AK57" s="514"/>
      <c r="AL57" s="514"/>
      <c r="AM57" s="514"/>
      <c r="AN57" s="514"/>
      <c r="AO57" s="514"/>
      <c r="AP57" s="514"/>
      <c r="AQ57" s="514"/>
      <c r="AR57" s="512"/>
    </row>
    <row r="58" spans="1:44" ht="15.75" customHeight="1">
      <c r="A58" s="588" t="s">
        <v>284</v>
      </c>
      <c r="B58" s="612" t="s">
        <v>178</v>
      </c>
      <c r="C58" s="507"/>
      <c r="D58" s="508" t="s">
        <v>144</v>
      </c>
      <c r="E58" s="508"/>
      <c r="F58" s="613"/>
      <c r="G58" s="614">
        <v>3</v>
      </c>
      <c r="H58" s="605">
        <f t="shared" si="188"/>
        <v>90</v>
      </c>
      <c r="I58" s="501">
        <f t="shared" si="191"/>
        <v>0</v>
      </c>
      <c r="J58" s="502"/>
      <c r="K58" s="502"/>
      <c r="L58" s="502"/>
      <c r="M58" s="606">
        <f t="shared" si="189"/>
        <v>90</v>
      </c>
      <c r="N58" s="607"/>
      <c r="O58" s="608"/>
      <c r="P58" s="609"/>
      <c r="Q58" s="610"/>
      <c r="R58" s="608"/>
      <c r="S58" s="609"/>
      <c r="T58" s="610"/>
      <c r="U58" s="608"/>
      <c r="V58" s="609"/>
      <c r="W58" s="610"/>
      <c r="X58" s="609"/>
      <c r="Y58" s="512"/>
      <c r="Z58" s="512"/>
      <c r="AA58" s="512"/>
      <c r="AB58" s="512"/>
      <c r="AC58" s="512"/>
      <c r="AD58" s="512"/>
      <c r="AE58" s="512" t="s">
        <v>73</v>
      </c>
      <c r="AF58" s="611">
        <f t="shared" si="190"/>
        <v>3</v>
      </c>
      <c r="AG58" s="514"/>
      <c r="AH58" s="514"/>
      <c r="AI58" s="514"/>
      <c r="AJ58" s="514"/>
      <c r="AK58" s="514"/>
      <c r="AL58" s="514"/>
      <c r="AM58" s="514"/>
      <c r="AN58" s="514"/>
      <c r="AO58" s="514"/>
      <c r="AP58" s="514"/>
      <c r="AQ58" s="514"/>
      <c r="AR58" s="512"/>
    </row>
    <row r="59" spans="1:44" ht="15.75" customHeight="1">
      <c r="A59" s="588" t="s">
        <v>285</v>
      </c>
      <c r="B59" s="615" t="s">
        <v>180</v>
      </c>
      <c r="C59" s="616"/>
      <c r="D59" s="617" t="s">
        <v>181</v>
      </c>
      <c r="E59" s="617"/>
      <c r="F59" s="618"/>
      <c r="G59" s="619">
        <v>6</v>
      </c>
      <c r="H59" s="620">
        <f t="shared" si="188"/>
        <v>180</v>
      </c>
      <c r="I59" s="582">
        <f t="shared" si="191"/>
        <v>0</v>
      </c>
      <c r="J59" s="587"/>
      <c r="K59" s="587"/>
      <c r="L59" s="587"/>
      <c r="M59" s="621">
        <f t="shared" si="189"/>
        <v>180</v>
      </c>
      <c r="N59" s="622"/>
      <c r="O59" s="623"/>
      <c r="P59" s="624"/>
      <c r="Q59" s="625"/>
      <c r="R59" s="623"/>
      <c r="S59" s="624"/>
      <c r="T59" s="625"/>
      <c r="U59" s="623"/>
      <c r="V59" s="624"/>
      <c r="W59" s="625"/>
      <c r="X59" s="624"/>
      <c r="Y59" s="512"/>
      <c r="Z59" s="512"/>
      <c r="AA59" s="512"/>
      <c r="AB59" s="512"/>
      <c r="AC59" s="512"/>
      <c r="AD59" s="512"/>
      <c r="AE59" s="512" t="s">
        <v>74</v>
      </c>
      <c r="AF59" s="611">
        <f>G59+G62</f>
        <v>12</v>
      </c>
      <c r="AG59" s="514"/>
      <c r="AH59" s="514"/>
      <c r="AI59" s="514"/>
      <c r="AJ59" s="514"/>
      <c r="AK59" s="514"/>
      <c r="AL59" s="514"/>
      <c r="AM59" s="514"/>
      <c r="AN59" s="514"/>
      <c r="AO59" s="514"/>
      <c r="AP59" s="514"/>
      <c r="AQ59" s="514"/>
      <c r="AR59" s="512"/>
    </row>
    <row r="60" spans="1:44" ht="15.75" customHeight="1">
      <c r="A60" s="922" t="s">
        <v>182</v>
      </c>
      <c r="B60" s="896"/>
      <c r="C60" s="896"/>
      <c r="D60" s="896"/>
      <c r="E60" s="896"/>
      <c r="F60" s="897"/>
      <c r="G60" s="182">
        <f t="shared" ref="G60:X60" si="192">SUM(G56:G59)</f>
        <v>15</v>
      </c>
      <c r="H60" s="183">
        <f t="shared" si="192"/>
        <v>450</v>
      </c>
      <c r="I60" s="184">
        <f t="shared" si="192"/>
        <v>0</v>
      </c>
      <c r="J60" s="184">
        <f t="shared" si="192"/>
        <v>0</v>
      </c>
      <c r="K60" s="184">
        <f t="shared" si="192"/>
        <v>0</v>
      </c>
      <c r="L60" s="184">
        <f t="shared" si="192"/>
        <v>0</v>
      </c>
      <c r="M60" s="184">
        <f t="shared" si="192"/>
        <v>450</v>
      </c>
      <c r="N60" s="183">
        <f t="shared" si="192"/>
        <v>0</v>
      </c>
      <c r="O60" s="183">
        <f t="shared" si="192"/>
        <v>0</v>
      </c>
      <c r="P60" s="183">
        <f t="shared" si="192"/>
        <v>0</v>
      </c>
      <c r="Q60" s="183">
        <f t="shared" si="192"/>
        <v>0</v>
      </c>
      <c r="R60" s="183">
        <f t="shared" si="192"/>
        <v>0</v>
      </c>
      <c r="S60" s="183">
        <f t="shared" si="192"/>
        <v>0</v>
      </c>
      <c r="T60" s="183">
        <f t="shared" si="192"/>
        <v>0</v>
      </c>
      <c r="U60" s="183">
        <f t="shared" si="192"/>
        <v>0</v>
      </c>
      <c r="V60" s="183">
        <f t="shared" si="192"/>
        <v>0</v>
      </c>
      <c r="W60" s="183">
        <f t="shared" si="192"/>
        <v>0</v>
      </c>
      <c r="X60" s="183">
        <f t="shared" si="192"/>
        <v>0</v>
      </c>
      <c r="Y60" s="27"/>
      <c r="Z60" s="27"/>
      <c r="AA60" s="27"/>
      <c r="AB60" s="27"/>
      <c r="AC60" s="27"/>
      <c r="AD60" s="27"/>
      <c r="AE60" s="27"/>
      <c r="AF60" s="310">
        <f>SUM(AF56:AF59)</f>
        <v>21</v>
      </c>
      <c r="AG60" s="285"/>
      <c r="AH60" s="285"/>
      <c r="AI60" s="285"/>
      <c r="AJ60" s="285"/>
      <c r="AK60" s="285"/>
      <c r="AL60" s="285"/>
      <c r="AM60" s="285"/>
      <c r="AN60" s="285"/>
      <c r="AO60" s="285"/>
      <c r="AP60" s="285"/>
      <c r="AQ60" s="285"/>
      <c r="AR60" s="27"/>
    </row>
    <row r="61" spans="1:44" ht="15.75" customHeight="1">
      <c r="A61" s="922" t="s">
        <v>286</v>
      </c>
      <c r="B61" s="896"/>
      <c r="C61" s="896"/>
      <c r="D61" s="896"/>
      <c r="E61" s="896"/>
      <c r="F61" s="896"/>
      <c r="G61" s="896"/>
      <c r="H61" s="896"/>
      <c r="I61" s="896"/>
      <c r="J61" s="896"/>
      <c r="K61" s="896"/>
      <c r="L61" s="896"/>
      <c r="M61" s="896"/>
      <c r="N61" s="896"/>
      <c r="O61" s="896"/>
      <c r="P61" s="896"/>
      <c r="Q61" s="896"/>
      <c r="R61" s="896"/>
      <c r="S61" s="896"/>
      <c r="T61" s="896"/>
      <c r="U61" s="896"/>
      <c r="V61" s="896"/>
      <c r="W61" s="896"/>
      <c r="X61" s="897"/>
      <c r="Y61" s="78"/>
      <c r="Z61" s="78"/>
      <c r="AA61" s="78"/>
      <c r="AB61" s="78"/>
      <c r="AC61" s="78"/>
      <c r="AD61" s="78"/>
      <c r="AE61" s="78"/>
      <c r="AF61" s="78"/>
      <c r="AG61" s="299"/>
      <c r="AH61" s="299"/>
      <c r="AI61" s="299"/>
      <c r="AJ61" s="299"/>
      <c r="AK61" s="299"/>
      <c r="AL61" s="299"/>
      <c r="AM61" s="299"/>
      <c r="AN61" s="299"/>
      <c r="AO61" s="299"/>
      <c r="AP61" s="299"/>
      <c r="AQ61" s="299"/>
      <c r="AR61" s="78"/>
    </row>
    <row r="62" spans="1:44" ht="15.75" customHeight="1">
      <c r="A62" s="548" t="s">
        <v>287</v>
      </c>
      <c r="B62" s="626" t="s">
        <v>51</v>
      </c>
      <c r="C62" s="627">
        <v>8</v>
      </c>
      <c r="D62" s="628"/>
      <c r="E62" s="628"/>
      <c r="F62" s="629"/>
      <c r="G62" s="630">
        <v>6</v>
      </c>
      <c r="H62" s="631">
        <f>G62*30</f>
        <v>180</v>
      </c>
      <c r="I62" s="563">
        <f>J62+K62+L62</f>
        <v>0</v>
      </c>
      <c r="J62" s="632"/>
      <c r="K62" s="632"/>
      <c r="L62" s="632"/>
      <c r="M62" s="633">
        <f>H62-I62</f>
        <v>180</v>
      </c>
      <c r="N62" s="634"/>
      <c r="O62" s="635"/>
      <c r="P62" s="636"/>
      <c r="Q62" s="637"/>
      <c r="R62" s="635"/>
      <c r="S62" s="636"/>
      <c r="T62" s="637"/>
      <c r="U62" s="635"/>
      <c r="V62" s="636"/>
      <c r="W62" s="637"/>
      <c r="X62" s="638"/>
      <c r="Y62" s="512"/>
      <c r="Z62" s="512"/>
      <c r="AA62" s="512"/>
      <c r="AB62" s="512"/>
      <c r="AC62" s="512"/>
      <c r="AD62" s="512"/>
      <c r="AE62" s="512"/>
      <c r="AF62" s="512"/>
      <c r="AG62" s="514"/>
      <c r="AH62" s="514"/>
      <c r="AI62" s="514"/>
      <c r="AJ62" s="514"/>
      <c r="AK62" s="514"/>
      <c r="AL62" s="514"/>
      <c r="AM62" s="514"/>
      <c r="AN62" s="514"/>
      <c r="AO62" s="514"/>
      <c r="AP62" s="514"/>
      <c r="AQ62" s="514"/>
      <c r="AR62" s="512"/>
    </row>
    <row r="63" spans="1:44" ht="16.5" customHeight="1">
      <c r="A63" s="920" t="s">
        <v>188</v>
      </c>
      <c r="B63" s="886"/>
      <c r="C63" s="886"/>
      <c r="D63" s="886"/>
      <c r="E63" s="886"/>
      <c r="F63" s="887"/>
      <c r="G63" s="212">
        <f t="shared" ref="G63:H63" si="193">SUM(G62)</f>
        <v>6</v>
      </c>
      <c r="H63" s="213">
        <f t="shared" si="193"/>
        <v>180</v>
      </c>
      <c r="I63" s="213">
        <f t="shared" ref="I63:L63" si="194">I62</f>
        <v>0</v>
      </c>
      <c r="J63" s="213">
        <f t="shared" si="194"/>
        <v>0</v>
      </c>
      <c r="K63" s="213">
        <f t="shared" si="194"/>
        <v>0</v>
      </c>
      <c r="L63" s="213">
        <f t="shared" si="194"/>
        <v>0</v>
      </c>
      <c r="M63" s="213">
        <f>SUM(M62)</f>
        <v>180</v>
      </c>
      <c r="N63" s="213">
        <f t="shared" ref="N63:X63" si="195">N62</f>
        <v>0</v>
      </c>
      <c r="O63" s="213">
        <f t="shared" si="195"/>
        <v>0</v>
      </c>
      <c r="P63" s="213">
        <f t="shared" si="195"/>
        <v>0</v>
      </c>
      <c r="Q63" s="213">
        <f t="shared" si="195"/>
        <v>0</v>
      </c>
      <c r="R63" s="213">
        <f t="shared" si="195"/>
        <v>0</v>
      </c>
      <c r="S63" s="213">
        <f t="shared" si="195"/>
        <v>0</v>
      </c>
      <c r="T63" s="213">
        <f t="shared" si="195"/>
        <v>0</v>
      </c>
      <c r="U63" s="213">
        <f t="shared" si="195"/>
        <v>0</v>
      </c>
      <c r="V63" s="213">
        <f t="shared" si="195"/>
        <v>0</v>
      </c>
      <c r="W63" s="213">
        <f t="shared" si="195"/>
        <v>0</v>
      </c>
      <c r="X63" s="213">
        <f t="shared" si="195"/>
        <v>0</v>
      </c>
      <c r="Y63" s="27"/>
      <c r="Z63" s="27"/>
      <c r="AA63" s="27"/>
      <c r="AB63" s="27"/>
      <c r="AC63" s="27"/>
      <c r="AD63" s="27"/>
      <c r="AE63" s="27"/>
      <c r="AF63" s="27"/>
      <c r="AG63" s="285"/>
      <c r="AH63" s="285"/>
      <c r="AI63" s="285"/>
      <c r="AJ63" s="285"/>
      <c r="AK63" s="285"/>
      <c r="AL63" s="285"/>
      <c r="AM63" s="285"/>
      <c r="AN63" s="285"/>
      <c r="AO63" s="285"/>
      <c r="AP63" s="285"/>
      <c r="AQ63" s="285"/>
      <c r="AR63" s="27"/>
    </row>
    <row r="64" spans="1:44" ht="15.75" customHeight="1">
      <c r="A64" s="921" t="s">
        <v>189</v>
      </c>
      <c r="B64" s="896"/>
      <c r="C64" s="896"/>
      <c r="D64" s="896"/>
      <c r="E64" s="896"/>
      <c r="F64" s="896"/>
      <c r="G64" s="214">
        <f t="shared" ref="G64:H64" si="196">G63+G60+G54+G28</f>
        <v>180</v>
      </c>
      <c r="H64" s="215">
        <f t="shared" si="196"/>
        <v>5250</v>
      </c>
      <c r="I64" s="215">
        <f t="shared" ref="I64:X64" si="197">I54+I28+I60+I63</f>
        <v>1819</v>
      </c>
      <c r="J64" s="215">
        <f t="shared" si="197"/>
        <v>779</v>
      </c>
      <c r="K64" s="215">
        <f t="shared" si="197"/>
        <v>63</v>
      </c>
      <c r="L64" s="215">
        <f t="shared" si="197"/>
        <v>977</v>
      </c>
      <c r="M64" s="215">
        <f t="shared" si="197"/>
        <v>3431</v>
      </c>
      <c r="N64" s="215">
        <f t="shared" si="197"/>
        <v>23</v>
      </c>
      <c r="O64" s="215">
        <f t="shared" si="197"/>
        <v>17</v>
      </c>
      <c r="P64" s="215">
        <f t="shared" si="197"/>
        <v>17</v>
      </c>
      <c r="Q64" s="215">
        <f t="shared" si="197"/>
        <v>16</v>
      </c>
      <c r="R64" s="215">
        <f t="shared" si="197"/>
        <v>8</v>
      </c>
      <c r="S64" s="215">
        <f t="shared" si="197"/>
        <v>8</v>
      </c>
      <c r="T64" s="215">
        <f t="shared" si="197"/>
        <v>11</v>
      </c>
      <c r="U64" s="215">
        <f t="shared" si="197"/>
        <v>4</v>
      </c>
      <c r="V64" s="215">
        <f t="shared" si="197"/>
        <v>4</v>
      </c>
      <c r="W64" s="215">
        <f t="shared" si="197"/>
        <v>7</v>
      </c>
      <c r="X64" s="215">
        <f t="shared" si="197"/>
        <v>4</v>
      </c>
      <c r="Y64" s="27">
        <f>30*G64</f>
        <v>5400</v>
      </c>
      <c r="Z64" s="78"/>
      <c r="AA64" s="78"/>
      <c r="AB64" s="78"/>
      <c r="AC64" s="78"/>
      <c r="AD64" s="78"/>
      <c r="AE64" s="78"/>
      <c r="AF64" s="78"/>
      <c r="AG64" s="299"/>
      <c r="AH64" s="299"/>
      <c r="AI64" s="299"/>
      <c r="AJ64" s="299"/>
      <c r="AK64" s="299"/>
      <c r="AL64" s="299"/>
      <c r="AM64" s="299"/>
      <c r="AN64" s="299"/>
      <c r="AO64" s="299"/>
      <c r="AP64" s="299"/>
      <c r="AQ64" s="299"/>
      <c r="AR64" s="78"/>
    </row>
    <row r="65" spans="1:44" ht="15.75" customHeight="1">
      <c r="A65" s="919" t="s">
        <v>190</v>
      </c>
      <c r="B65" s="896"/>
      <c r="C65" s="896"/>
      <c r="D65" s="896"/>
      <c r="E65" s="896"/>
      <c r="F65" s="896"/>
      <c r="G65" s="896"/>
      <c r="H65" s="896"/>
      <c r="I65" s="896"/>
      <c r="J65" s="896"/>
      <c r="K65" s="896"/>
      <c r="L65" s="896"/>
      <c r="M65" s="896"/>
      <c r="N65" s="896"/>
      <c r="O65" s="896"/>
      <c r="P65" s="896"/>
      <c r="Q65" s="896"/>
      <c r="R65" s="896"/>
      <c r="S65" s="896"/>
      <c r="T65" s="896"/>
      <c r="U65" s="896"/>
      <c r="V65" s="896"/>
      <c r="W65" s="896"/>
      <c r="X65" s="897"/>
      <c r="Y65" s="78"/>
      <c r="Z65" s="78"/>
      <c r="AA65" s="78"/>
      <c r="AB65" s="78"/>
      <c r="AC65" s="78"/>
      <c r="AD65" s="78"/>
      <c r="AE65" s="78"/>
      <c r="AF65" s="78"/>
      <c r="AG65" s="299"/>
      <c r="AH65" s="299"/>
      <c r="AI65" s="299"/>
      <c r="AJ65" s="299"/>
      <c r="AK65" s="299"/>
      <c r="AL65" s="299"/>
      <c r="AM65" s="299"/>
      <c r="AN65" s="299"/>
      <c r="AO65" s="299"/>
      <c r="AP65" s="299"/>
      <c r="AQ65" s="299"/>
      <c r="AR65" s="78"/>
    </row>
    <row r="66" spans="1:44" ht="15.75" customHeight="1">
      <c r="A66" s="928" t="s">
        <v>191</v>
      </c>
      <c r="B66" s="929"/>
      <c r="C66" s="929"/>
      <c r="D66" s="929"/>
      <c r="E66" s="929"/>
      <c r="F66" s="929"/>
      <c r="G66" s="929"/>
      <c r="H66" s="929"/>
      <c r="I66" s="929"/>
      <c r="J66" s="929"/>
      <c r="K66" s="929"/>
      <c r="L66" s="929"/>
      <c r="M66" s="929"/>
      <c r="N66" s="929"/>
      <c r="O66" s="929"/>
      <c r="P66" s="929"/>
      <c r="Q66" s="929"/>
      <c r="R66" s="929"/>
      <c r="S66" s="929"/>
      <c r="T66" s="929"/>
      <c r="U66" s="929"/>
      <c r="V66" s="929"/>
      <c r="W66" s="929"/>
      <c r="X66" s="930"/>
      <c r="Y66" s="78"/>
      <c r="Z66" s="78"/>
      <c r="AA66" s="78"/>
      <c r="AB66" s="78"/>
      <c r="AC66" s="78"/>
      <c r="AD66" s="78"/>
      <c r="AE66" s="78"/>
      <c r="AF66" s="78"/>
      <c r="AG66" s="299"/>
      <c r="AH66" s="299"/>
      <c r="AI66" s="299"/>
      <c r="AJ66" s="299"/>
      <c r="AK66" s="299"/>
      <c r="AL66" s="299"/>
      <c r="AM66" s="299"/>
      <c r="AN66" s="299"/>
      <c r="AO66" s="299"/>
      <c r="AP66" s="299"/>
      <c r="AQ66" s="299"/>
      <c r="AR66" s="78"/>
    </row>
    <row r="67" spans="1:44" ht="15.75" customHeight="1">
      <c r="A67" s="973"/>
      <c r="B67" s="639" t="s">
        <v>288</v>
      </c>
      <c r="C67" s="640"/>
      <c r="D67" s="641">
        <v>4</v>
      </c>
      <c r="E67" s="641"/>
      <c r="F67" s="552"/>
      <c r="G67" s="642">
        <v>4</v>
      </c>
      <c r="H67" s="643">
        <f t="shared" ref="H67:H87" si="198">G67*30</f>
        <v>120</v>
      </c>
      <c r="I67" s="644"/>
      <c r="J67" s="645"/>
      <c r="K67" s="645"/>
      <c r="L67" s="645"/>
      <c r="M67" s="646"/>
      <c r="N67" s="640"/>
      <c r="O67" s="647"/>
      <c r="P67" s="552"/>
      <c r="Q67" s="640"/>
      <c r="R67" s="647"/>
      <c r="S67" s="552"/>
      <c r="T67" s="640"/>
      <c r="U67" s="647"/>
      <c r="V67" s="552"/>
      <c r="W67" s="640"/>
      <c r="X67" s="552"/>
      <c r="Y67" s="648"/>
      <c r="Z67" s="648"/>
      <c r="AA67" s="648"/>
      <c r="AB67" s="648"/>
      <c r="AC67" s="648"/>
      <c r="AD67" s="648"/>
      <c r="AE67" s="528" t="s">
        <v>71</v>
      </c>
      <c r="AF67" s="649">
        <f>AG88+AH88</f>
        <v>0</v>
      </c>
      <c r="AG67" s="529" t="b">
        <f t="shared" ref="AG67:AH67" si="199">ISBLANK(N67)</f>
        <v>1</v>
      </c>
      <c r="AH67" s="529" t="b">
        <f t="shared" si="199"/>
        <v>1</v>
      </c>
      <c r="AI67" s="650"/>
      <c r="AJ67" s="529" t="b">
        <f t="shared" ref="AJ67:AK67" si="200">ISBLANK(Q67)</f>
        <v>1</v>
      </c>
      <c r="AK67" s="529" t="b">
        <f t="shared" si="200"/>
        <v>1</v>
      </c>
      <c r="AL67" s="650"/>
      <c r="AM67" s="529" t="b">
        <f t="shared" ref="AM67:AN67" si="201">ISBLANK(T67)</f>
        <v>1</v>
      </c>
      <c r="AN67" s="529" t="b">
        <f t="shared" si="201"/>
        <v>1</v>
      </c>
      <c r="AO67" s="650"/>
      <c r="AP67" s="529" t="b">
        <f t="shared" ref="AP67:AQ67" si="202">ISBLANK(W67)</f>
        <v>1</v>
      </c>
      <c r="AQ67" s="529" t="b">
        <f t="shared" si="202"/>
        <v>1</v>
      </c>
      <c r="AR67" s="648"/>
    </row>
    <row r="68" spans="1:44" ht="15.75" customHeight="1">
      <c r="A68" s="914"/>
      <c r="B68" s="639" t="s">
        <v>289</v>
      </c>
      <c r="C68" s="640"/>
      <c r="D68" s="641">
        <v>5</v>
      </c>
      <c r="E68" s="641"/>
      <c r="F68" s="552"/>
      <c r="G68" s="642">
        <v>4</v>
      </c>
      <c r="H68" s="643">
        <f t="shared" si="198"/>
        <v>120</v>
      </c>
      <c r="I68" s="644"/>
      <c r="J68" s="645"/>
      <c r="K68" s="645"/>
      <c r="L68" s="645"/>
      <c r="M68" s="646"/>
      <c r="N68" s="640"/>
      <c r="O68" s="647"/>
      <c r="P68" s="552"/>
      <c r="Q68" s="640"/>
      <c r="R68" s="651"/>
      <c r="S68" s="652"/>
      <c r="T68" s="653"/>
      <c r="U68" s="651"/>
      <c r="V68" s="652"/>
      <c r="W68" s="653"/>
      <c r="X68" s="652"/>
      <c r="Y68" s="648"/>
      <c r="Z68" s="648"/>
      <c r="AA68" s="648"/>
      <c r="AB68" s="648"/>
      <c r="AC68" s="648"/>
      <c r="AD68" s="648"/>
      <c r="AE68" s="528" t="s">
        <v>72</v>
      </c>
      <c r="AF68" s="649">
        <f>AJ88+AK88</f>
        <v>4</v>
      </c>
      <c r="AG68" s="529"/>
      <c r="AH68" s="529"/>
      <c r="AI68" s="650"/>
      <c r="AJ68" s="529"/>
      <c r="AK68" s="529"/>
      <c r="AL68" s="650"/>
      <c r="AM68" s="529"/>
      <c r="AN68" s="529"/>
      <c r="AO68" s="650"/>
      <c r="AP68" s="529"/>
      <c r="AQ68" s="529"/>
      <c r="AR68" s="648"/>
    </row>
    <row r="69" spans="1:44" ht="15.75" customHeight="1">
      <c r="A69" s="914"/>
      <c r="B69" s="639" t="s">
        <v>290</v>
      </c>
      <c r="C69" s="640"/>
      <c r="D69" s="641">
        <v>6</v>
      </c>
      <c r="E69" s="641"/>
      <c r="F69" s="552"/>
      <c r="G69" s="642">
        <v>4</v>
      </c>
      <c r="H69" s="643">
        <f t="shared" si="198"/>
        <v>120</v>
      </c>
      <c r="I69" s="644"/>
      <c r="J69" s="645"/>
      <c r="K69" s="645"/>
      <c r="L69" s="645"/>
      <c r="M69" s="646"/>
      <c r="N69" s="640"/>
      <c r="O69" s="647"/>
      <c r="P69" s="552"/>
      <c r="Q69" s="640"/>
      <c r="R69" s="651"/>
      <c r="S69" s="652"/>
      <c r="T69" s="653"/>
      <c r="U69" s="651"/>
      <c r="V69" s="652"/>
      <c r="W69" s="653"/>
      <c r="X69" s="652"/>
      <c r="Y69" s="648"/>
      <c r="Z69" s="648"/>
      <c r="AA69" s="648"/>
      <c r="AB69" s="648"/>
      <c r="AC69" s="648"/>
      <c r="AD69" s="648"/>
      <c r="AE69" s="528"/>
      <c r="AF69" s="649"/>
      <c r="AG69" s="529"/>
      <c r="AH69" s="529"/>
      <c r="AI69" s="650"/>
      <c r="AJ69" s="529"/>
      <c r="AK69" s="529"/>
      <c r="AL69" s="650"/>
      <c r="AM69" s="529"/>
      <c r="AN69" s="529"/>
      <c r="AO69" s="650"/>
      <c r="AP69" s="529"/>
      <c r="AQ69" s="529"/>
      <c r="AR69" s="648"/>
    </row>
    <row r="70" spans="1:44" ht="15.75" customHeight="1">
      <c r="A70" s="914"/>
      <c r="B70" s="639" t="s">
        <v>291</v>
      </c>
      <c r="C70" s="640"/>
      <c r="D70" s="641">
        <v>7</v>
      </c>
      <c r="E70" s="641"/>
      <c r="F70" s="552"/>
      <c r="G70" s="642">
        <v>4</v>
      </c>
      <c r="H70" s="643">
        <f t="shared" si="198"/>
        <v>120</v>
      </c>
      <c r="I70" s="644"/>
      <c r="J70" s="645"/>
      <c r="K70" s="645"/>
      <c r="L70" s="645"/>
      <c r="M70" s="646"/>
      <c r="N70" s="640"/>
      <c r="O70" s="647"/>
      <c r="P70" s="552"/>
      <c r="Q70" s="640"/>
      <c r="R70" s="651"/>
      <c r="S70" s="652"/>
      <c r="T70" s="653"/>
      <c r="U70" s="651"/>
      <c r="V70" s="652"/>
      <c r="W70" s="653"/>
      <c r="X70" s="652"/>
      <c r="Y70" s="648"/>
      <c r="Z70" s="648"/>
      <c r="AA70" s="648"/>
      <c r="AB70" s="648"/>
      <c r="AC70" s="648"/>
      <c r="AD70" s="648"/>
      <c r="AE70" s="528"/>
      <c r="AF70" s="649"/>
      <c r="AG70" s="529"/>
      <c r="AH70" s="529"/>
      <c r="AI70" s="650"/>
      <c r="AJ70" s="529"/>
      <c r="AK70" s="529"/>
      <c r="AL70" s="650"/>
      <c r="AM70" s="529"/>
      <c r="AN70" s="529"/>
      <c r="AO70" s="650"/>
      <c r="AP70" s="529"/>
      <c r="AQ70" s="529"/>
      <c r="AR70" s="648"/>
    </row>
    <row r="71" spans="1:44" ht="15.75" customHeight="1">
      <c r="A71" s="914"/>
      <c r="B71" s="639" t="s">
        <v>292</v>
      </c>
      <c r="C71" s="640"/>
      <c r="D71" s="641">
        <v>8</v>
      </c>
      <c r="E71" s="641"/>
      <c r="F71" s="552"/>
      <c r="G71" s="642">
        <v>4</v>
      </c>
      <c r="H71" s="643">
        <f t="shared" si="198"/>
        <v>120</v>
      </c>
      <c r="I71" s="644"/>
      <c r="J71" s="645"/>
      <c r="K71" s="645"/>
      <c r="L71" s="645"/>
      <c r="M71" s="646"/>
      <c r="N71" s="640"/>
      <c r="O71" s="647"/>
      <c r="P71" s="552"/>
      <c r="Q71" s="640"/>
      <c r="R71" s="651"/>
      <c r="S71" s="652"/>
      <c r="T71" s="653"/>
      <c r="U71" s="651"/>
      <c r="V71" s="652"/>
      <c r="W71" s="653"/>
      <c r="X71" s="652"/>
      <c r="Y71" s="648"/>
      <c r="Z71" s="648"/>
      <c r="AA71" s="648"/>
      <c r="AB71" s="648"/>
      <c r="AC71" s="648"/>
      <c r="AD71" s="648"/>
      <c r="AE71" s="528"/>
      <c r="AF71" s="649"/>
      <c r="AG71" s="529"/>
      <c r="AH71" s="529"/>
      <c r="AI71" s="650"/>
      <c r="AJ71" s="529"/>
      <c r="AK71" s="529"/>
      <c r="AL71" s="650"/>
      <c r="AM71" s="529"/>
      <c r="AN71" s="529"/>
      <c r="AO71" s="650"/>
      <c r="AP71" s="529"/>
      <c r="AQ71" s="529"/>
      <c r="AR71" s="648"/>
    </row>
    <row r="72" spans="1:44" ht="15.75" customHeight="1">
      <c r="A72" s="654" t="s">
        <v>192</v>
      </c>
      <c r="B72" s="655" t="s">
        <v>196</v>
      </c>
      <c r="C72" s="656"/>
      <c r="D72" s="657">
        <v>4</v>
      </c>
      <c r="E72" s="657"/>
      <c r="F72" s="658"/>
      <c r="G72" s="659">
        <v>4</v>
      </c>
      <c r="H72" s="659">
        <f t="shared" si="198"/>
        <v>120</v>
      </c>
      <c r="I72" s="660">
        <f t="shared" ref="I72:I74" si="203">J72+K72+L72</f>
        <v>36</v>
      </c>
      <c r="J72" s="661">
        <v>18</v>
      </c>
      <c r="K72" s="661"/>
      <c r="L72" s="661">
        <v>18</v>
      </c>
      <c r="M72" s="662">
        <f t="shared" ref="M72:M74" si="204">H72-I72</f>
        <v>84</v>
      </c>
      <c r="N72" s="656"/>
      <c r="O72" s="663"/>
      <c r="P72" s="658"/>
      <c r="Q72" s="656"/>
      <c r="R72" s="663">
        <v>2</v>
      </c>
      <c r="S72" s="658">
        <v>2</v>
      </c>
      <c r="T72" s="656"/>
      <c r="U72" s="663"/>
      <c r="V72" s="658"/>
      <c r="W72" s="656"/>
      <c r="X72" s="658"/>
      <c r="Y72" s="569"/>
      <c r="Z72" s="569"/>
      <c r="AA72" s="569"/>
      <c r="AB72" s="569"/>
      <c r="AC72" s="569"/>
      <c r="AD72" s="569" t="s">
        <v>259</v>
      </c>
      <c r="AE72" s="512" t="s">
        <v>73</v>
      </c>
      <c r="AF72" s="664">
        <f>AM88+AN88</f>
        <v>8</v>
      </c>
      <c r="AG72" s="514" t="b">
        <f t="shared" ref="AG72:AH72" si="205">ISBLANK(N72)</f>
        <v>1</v>
      </c>
      <c r="AH72" s="514" t="b">
        <f t="shared" si="205"/>
        <v>1</v>
      </c>
      <c r="AI72" s="580"/>
      <c r="AJ72" s="514" t="b">
        <f t="shared" ref="AJ72:AK72" si="206">ISBLANK(Q72)</f>
        <v>1</v>
      </c>
      <c r="AK72" s="514" t="b">
        <f t="shared" si="206"/>
        <v>0</v>
      </c>
      <c r="AL72" s="580"/>
      <c r="AM72" s="514" t="b">
        <f t="shared" ref="AM72:AN72" si="207">ISBLANK(T72)</f>
        <v>1</v>
      </c>
      <c r="AN72" s="514" t="b">
        <f t="shared" si="207"/>
        <v>1</v>
      </c>
      <c r="AO72" s="580"/>
      <c r="AP72" s="514" t="b">
        <f t="shared" ref="AP72:AQ72" si="208">ISBLANK(W72)</f>
        <v>1</v>
      </c>
      <c r="AQ72" s="514" t="b">
        <f t="shared" si="208"/>
        <v>1</v>
      </c>
      <c r="AR72" s="569"/>
    </row>
    <row r="73" spans="1:44" ht="15.75" customHeight="1">
      <c r="A73" s="654" t="s">
        <v>195</v>
      </c>
      <c r="B73" s="655" t="s">
        <v>197</v>
      </c>
      <c r="C73" s="656"/>
      <c r="D73" s="657">
        <v>4</v>
      </c>
      <c r="E73" s="657"/>
      <c r="F73" s="658"/>
      <c r="G73" s="659">
        <v>4</v>
      </c>
      <c r="H73" s="659">
        <f t="shared" si="198"/>
        <v>120</v>
      </c>
      <c r="I73" s="660">
        <f t="shared" si="203"/>
        <v>36</v>
      </c>
      <c r="J73" s="661">
        <v>18</v>
      </c>
      <c r="K73" s="661"/>
      <c r="L73" s="661">
        <v>18</v>
      </c>
      <c r="M73" s="662">
        <f t="shared" si="204"/>
        <v>84</v>
      </c>
      <c r="N73" s="656"/>
      <c r="O73" s="663"/>
      <c r="P73" s="658"/>
      <c r="Q73" s="656"/>
      <c r="R73" s="663">
        <v>2</v>
      </c>
      <c r="S73" s="658">
        <v>2</v>
      </c>
      <c r="T73" s="656"/>
      <c r="U73" s="663"/>
      <c r="V73" s="658"/>
      <c r="W73" s="656"/>
      <c r="X73" s="658"/>
      <c r="Y73" s="569"/>
      <c r="Z73" s="569"/>
      <c r="AA73" s="569"/>
      <c r="AB73" s="569"/>
      <c r="AC73" s="569"/>
      <c r="AD73" s="569"/>
      <c r="AE73" s="512" t="s">
        <v>74</v>
      </c>
      <c r="AF73" s="664">
        <f>AP88+AQ88</f>
        <v>8</v>
      </c>
      <c r="AG73" s="514"/>
      <c r="AH73" s="514"/>
      <c r="AI73" s="580"/>
      <c r="AJ73" s="514"/>
      <c r="AK73" s="514"/>
      <c r="AL73" s="580"/>
      <c r="AM73" s="514"/>
      <c r="AN73" s="514"/>
      <c r="AO73" s="580"/>
      <c r="AP73" s="514"/>
      <c r="AQ73" s="514"/>
      <c r="AR73" s="569"/>
    </row>
    <row r="74" spans="1:44" ht="15.75" customHeight="1">
      <c r="A74" s="654" t="s">
        <v>198</v>
      </c>
      <c r="B74" s="655" t="s">
        <v>194</v>
      </c>
      <c r="C74" s="656"/>
      <c r="D74" s="657">
        <v>4</v>
      </c>
      <c r="E74" s="657"/>
      <c r="F74" s="658"/>
      <c r="G74" s="659">
        <v>4</v>
      </c>
      <c r="H74" s="659">
        <f t="shared" si="198"/>
        <v>120</v>
      </c>
      <c r="I74" s="660">
        <f t="shared" si="203"/>
        <v>36</v>
      </c>
      <c r="J74" s="661">
        <v>18</v>
      </c>
      <c r="K74" s="661"/>
      <c r="L74" s="661">
        <v>18</v>
      </c>
      <c r="M74" s="662">
        <f t="shared" si="204"/>
        <v>84</v>
      </c>
      <c r="N74" s="656"/>
      <c r="O74" s="663"/>
      <c r="P74" s="658"/>
      <c r="Q74" s="656"/>
      <c r="R74" s="663">
        <v>2</v>
      </c>
      <c r="S74" s="658">
        <v>2</v>
      </c>
      <c r="T74" s="656"/>
      <c r="U74" s="663"/>
      <c r="V74" s="658"/>
      <c r="W74" s="656"/>
      <c r="X74" s="658"/>
      <c r="Y74" s="569"/>
      <c r="Z74" s="569"/>
      <c r="AA74" s="569"/>
      <c r="AB74" s="569"/>
      <c r="AC74" s="569"/>
      <c r="AD74" s="569"/>
      <c r="AE74" s="512"/>
      <c r="AF74" s="664"/>
      <c r="AG74" s="514"/>
      <c r="AH74" s="514"/>
      <c r="AI74" s="580"/>
      <c r="AJ74" s="514"/>
      <c r="AK74" s="514"/>
      <c r="AL74" s="580"/>
      <c r="AM74" s="514"/>
      <c r="AN74" s="514"/>
      <c r="AO74" s="580"/>
      <c r="AP74" s="514"/>
      <c r="AQ74" s="514"/>
      <c r="AR74" s="569"/>
    </row>
    <row r="75" spans="1:44" ht="15.75" customHeight="1">
      <c r="A75" s="654"/>
      <c r="B75" s="655" t="s">
        <v>293</v>
      </c>
      <c r="C75" s="656"/>
      <c r="D75" s="657"/>
      <c r="E75" s="657"/>
      <c r="F75" s="658"/>
      <c r="G75" s="659">
        <v>4</v>
      </c>
      <c r="H75" s="659">
        <f t="shared" si="198"/>
        <v>120</v>
      </c>
      <c r="I75" s="660"/>
      <c r="J75" s="661"/>
      <c r="K75" s="661"/>
      <c r="L75" s="661"/>
      <c r="M75" s="662"/>
      <c r="N75" s="656"/>
      <c r="O75" s="663"/>
      <c r="P75" s="658"/>
      <c r="Q75" s="656"/>
      <c r="R75" s="663"/>
      <c r="S75" s="658"/>
      <c r="T75" s="656"/>
      <c r="U75" s="663"/>
      <c r="V75" s="658"/>
      <c r="W75" s="656"/>
      <c r="X75" s="658"/>
      <c r="Y75" s="569"/>
      <c r="Z75" s="569"/>
      <c r="AA75" s="569"/>
      <c r="AB75" s="569"/>
      <c r="AC75" s="569"/>
      <c r="AD75" s="569"/>
      <c r="AE75" s="512"/>
      <c r="AF75" s="664"/>
      <c r="AG75" s="514"/>
      <c r="AH75" s="514"/>
      <c r="AI75" s="580"/>
      <c r="AJ75" s="514"/>
      <c r="AK75" s="514"/>
      <c r="AL75" s="580"/>
      <c r="AM75" s="514"/>
      <c r="AN75" s="514"/>
      <c r="AO75" s="580"/>
      <c r="AP75" s="514"/>
      <c r="AQ75" s="514"/>
      <c r="AR75" s="569"/>
    </row>
    <row r="76" spans="1:44" ht="15.75" customHeight="1">
      <c r="A76" s="654" t="s">
        <v>201</v>
      </c>
      <c r="B76" s="655" t="s">
        <v>199</v>
      </c>
      <c r="C76" s="656"/>
      <c r="D76" s="657">
        <v>5</v>
      </c>
      <c r="E76" s="657"/>
      <c r="F76" s="658"/>
      <c r="G76" s="659">
        <v>4</v>
      </c>
      <c r="H76" s="659">
        <f t="shared" si="198"/>
        <v>120</v>
      </c>
      <c r="I76" s="660">
        <f t="shared" ref="I76:I77" si="209">J76+K76+L76</f>
        <v>45</v>
      </c>
      <c r="J76" s="661"/>
      <c r="K76" s="661"/>
      <c r="L76" s="661">
        <v>45</v>
      </c>
      <c r="M76" s="662">
        <f t="shared" ref="M76:M77" si="210">H76-I76</f>
        <v>75</v>
      </c>
      <c r="N76" s="656"/>
      <c r="O76" s="663"/>
      <c r="P76" s="658"/>
      <c r="Q76" s="656"/>
      <c r="R76" s="663"/>
      <c r="S76" s="658"/>
      <c r="T76" s="656">
        <v>3</v>
      </c>
      <c r="U76" s="663"/>
      <c r="V76" s="658"/>
      <c r="W76" s="656"/>
      <c r="X76" s="658"/>
      <c r="Y76" s="569"/>
      <c r="Z76" s="569"/>
      <c r="AA76" s="569"/>
      <c r="AB76" s="569"/>
      <c r="AC76" s="569"/>
      <c r="AD76" s="569" t="s">
        <v>259</v>
      </c>
      <c r="AE76" s="569"/>
      <c r="AF76" s="664">
        <f>SUM(AF67:AF73)</f>
        <v>20</v>
      </c>
      <c r="AG76" s="514" t="b">
        <f t="shared" ref="AG76:AH76" si="211">ISBLANK(N76)</f>
        <v>1</v>
      </c>
      <c r="AH76" s="514" t="b">
        <f t="shared" si="211"/>
        <v>1</v>
      </c>
      <c r="AI76" s="580"/>
      <c r="AJ76" s="514" t="b">
        <f t="shared" ref="AJ76:AK76" si="212">ISBLANK(Q76)</f>
        <v>1</v>
      </c>
      <c r="AK76" s="514" t="b">
        <f t="shared" si="212"/>
        <v>1</v>
      </c>
      <c r="AL76" s="580"/>
      <c r="AM76" s="514" t="b">
        <f t="shared" ref="AM76:AN76" si="213">ISBLANK(T76)</f>
        <v>0</v>
      </c>
      <c r="AN76" s="514" t="b">
        <f t="shared" si="213"/>
        <v>1</v>
      </c>
      <c r="AO76" s="580"/>
      <c r="AP76" s="514" t="b">
        <f t="shared" ref="AP76:AQ76" si="214">ISBLANK(W76)</f>
        <v>1</v>
      </c>
      <c r="AQ76" s="514" t="b">
        <f t="shared" si="214"/>
        <v>1</v>
      </c>
      <c r="AR76" s="569"/>
    </row>
    <row r="77" spans="1:44" ht="15.75" customHeight="1">
      <c r="A77" s="654" t="s">
        <v>204</v>
      </c>
      <c r="B77" s="655" t="s">
        <v>206</v>
      </c>
      <c r="C77" s="656"/>
      <c r="D77" s="657">
        <v>5</v>
      </c>
      <c r="E77" s="657"/>
      <c r="F77" s="658"/>
      <c r="G77" s="659">
        <v>4</v>
      </c>
      <c r="H77" s="659">
        <f t="shared" si="198"/>
        <v>120</v>
      </c>
      <c r="I77" s="660">
        <f t="shared" si="209"/>
        <v>45</v>
      </c>
      <c r="J77" s="661">
        <v>15</v>
      </c>
      <c r="K77" s="661"/>
      <c r="L77" s="661">
        <v>30</v>
      </c>
      <c r="M77" s="662">
        <f t="shared" si="210"/>
        <v>75</v>
      </c>
      <c r="N77" s="656"/>
      <c r="O77" s="663"/>
      <c r="P77" s="658"/>
      <c r="Q77" s="656"/>
      <c r="R77" s="663"/>
      <c r="S77" s="658"/>
      <c r="T77" s="656">
        <v>3</v>
      </c>
      <c r="U77" s="663"/>
      <c r="V77" s="658"/>
      <c r="W77" s="656"/>
      <c r="X77" s="658"/>
      <c r="Y77" s="569"/>
      <c r="Z77" s="569"/>
      <c r="AA77" s="569"/>
      <c r="AB77" s="569"/>
      <c r="AC77" s="569"/>
      <c r="AD77" s="569"/>
      <c r="AE77" s="569"/>
      <c r="AF77" s="569"/>
      <c r="AG77" s="514"/>
      <c r="AH77" s="514"/>
      <c r="AI77" s="580"/>
      <c r="AJ77" s="514"/>
      <c r="AK77" s="514"/>
      <c r="AL77" s="580"/>
      <c r="AM77" s="514"/>
      <c r="AN77" s="514"/>
      <c r="AO77" s="580"/>
      <c r="AP77" s="514"/>
      <c r="AQ77" s="514"/>
      <c r="AR77" s="569"/>
    </row>
    <row r="78" spans="1:44" ht="15.75" customHeight="1">
      <c r="A78" s="654"/>
      <c r="B78" s="655" t="s">
        <v>293</v>
      </c>
      <c r="C78" s="656"/>
      <c r="D78" s="657"/>
      <c r="E78" s="657"/>
      <c r="F78" s="658"/>
      <c r="G78" s="659">
        <v>4</v>
      </c>
      <c r="H78" s="659">
        <f t="shared" si="198"/>
        <v>120</v>
      </c>
      <c r="I78" s="660"/>
      <c r="J78" s="661"/>
      <c r="K78" s="661"/>
      <c r="L78" s="661"/>
      <c r="M78" s="662"/>
      <c r="N78" s="656"/>
      <c r="O78" s="663"/>
      <c r="P78" s="658"/>
      <c r="Q78" s="656"/>
      <c r="R78" s="663"/>
      <c r="S78" s="658"/>
      <c r="T78" s="656"/>
      <c r="U78" s="663"/>
      <c r="V78" s="658"/>
      <c r="W78" s="656"/>
      <c r="X78" s="658"/>
      <c r="Y78" s="569"/>
      <c r="Z78" s="569"/>
      <c r="AA78" s="569"/>
      <c r="AB78" s="569"/>
      <c r="AC78" s="569"/>
      <c r="AD78" s="569"/>
      <c r="AE78" s="569"/>
      <c r="AF78" s="569"/>
      <c r="AG78" s="514"/>
      <c r="AH78" s="514"/>
      <c r="AI78" s="580"/>
      <c r="AJ78" s="514"/>
      <c r="AK78" s="514"/>
      <c r="AL78" s="580"/>
      <c r="AM78" s="514"/>
      <c r="AN78" s="514"/>
      <c r="AO78" s="580"/>
      <c r="AP78" s="514"/>
      <c r="AQ78" s="514"/>
      <c r="AR78" s="569"/>
    </row>
    <row r="79" spans="1:44" ht="15.75" customHeight="1">
      <c r="A79" s="654" t="s">
        <v>207</v>
      </c>
      <c r="B79" s="655" t="s">
        <v>202</v>
      </c>
      <c r="C79" s="656"/>
      <c r="D79" s="657">
        <v>6</v>
      </c>
      <c r="E79" s="657"/>
      <c r="F79" s="658"/>
      <c r="G79" s="659">
        <v>4</v>
      </c>
      <c r="H79" s="659">
        <f t="shared" si="198"/>
        <v>120</v>
      </c>
      <c r="I79" s="660">
        <f t="shared" ref="I79:I80" si="215">J79+K79+L79</f>
        <v>54</v>
      </c>
      <c r="J79" s="661"/>
      <c r="K79" s="661"/>
      <c r="L79" s="661">
        <v>54</v>
      </c>
      <c r="M79" s="662">
        <f t="shared" ref="M79:M80" si="216">H79-I79</f>
        <v>66</v>
      </c>
      <c r="N79" s="656"/>
      <c r="O79" s="663"/>
      <c r="P79" s="658"/>
      <c r="Q79" s="656"/>
      <c r="R79" s="663"/>
      <c r="S79" s="658"/>
      <c r="T79" s="656"/>
      <c r="U79" s="663">
        <v>3</v>
      </c>
      <c r="V79" s="658">
        <v>3</v>
      </c>
      <c r="W79" s="656"/>
      <c r="X79" s="658"/>
      <c r="Y79" s="569"/>
      <c r="Z79" s="569"/>
      <c r="AA79" s="569"/>
      <c r="AB79" s="569"/>
      <c r="AC79" s="569"/>
      <c r="AD79" s="569"/>
      <c r="AE79" s="569"/>
      <c r="AF79" s="569"/>
      <c r="AG79" s="514" t="b">
        <f t="shared" ref="AG79:AH79" si="217">ISBLANK(N79)</f>
        <v>1</v>
      </c>
      <c r="AH79" s="514" t="b">
        <f t="shared" si="217"/>
        <v>1</v>
      </c>
      <c r="AI79" s="580"/>
      <c r="AJ79" s="514" t="b">
        <f t="shared" ref="AJ79:AK79" si="218">ISBLANK(Q79)</f>
        <v>1</v>
      </c>
      <c r="AK79" s="514" t="b">
        <f t="shared" si="218"/>
        <v>1</v>
      </c>
      <c r="AL79" s="580"/>
      <c r="AM79" s="514" t="b">
        <f t="shared" ref="AM79:AN79" si="219">ISBLANK(T79)</f>
        <v>1</v>
      </c>
      <c r="AN79" s="514" t="b">
        <f t="shared" si="219"/>
        <v>0</v>
      </c>
      <c r="AO79" s="580"/>
      <c r="AP79" s="514" t="b">
        <f t="shared" ref="AP79:AQ79" si="220">ISBLANK(W79)</f>
        <v>1</v>
      </c>
      <c r="AQ79" s="514" t="b">
        <f t="shared" si="220"/>
        <v>1</v>
      </c>
      <c r="AR79" s="569"/>
    </row>
    <row r="80" spans="1:44" ht="15.75" customHeight="1">
      <c r="A80" s="654" t="s">
        <v>294</v>
      </c>
      <c r="B80" s="655" t="s">
        <v>200</v>
      </c>
      <c r="C80" s="656"/>
      <c r="D80" s="657">
        <v>6</v>
      </c>
      <c r="E80" s="657"/>
      <c r="F80" s="658"/>
      <c r="G80" s="659">
        <v>4</v>
      </c>
      <c r="H80" s="659">
        <f t="shared" si="198"/>
        <v>120</v>
      </c>
      <c r="I80" s="660">
        <f t="shared" si="215"/>
        <v>54</v>
      </c>
      <c r="J80" s="661">
        <v>18</v>
      </c>
      <c r="K80" s="661"/>
      <c r="L80" s="661">
        <v>36</v>
      </c>
      <c r="M80" s="662">
        <f t="shared" si="216"/>
        <v>66</v>
      </c>
      <c r="N80" s="656"/>
      <c r="O80" s="663"/>
      <c r="P80" s="658"/>
      <c r="Q80" s="656"/>
      <c r="R80" s="663"/>
      <c r="S80" s="658"/>
      <c r="T80" s="656"/>
      <c r="U80" s="663">
        <v>3</v>
      </c>
      <c r="V80" s="658">
        <v>3</v>
      </c>
      <c r="W80" s="656"/>
      <c r="X80" s="658"/>
      <c r="Y80" s="569"/>
      <c r="Z80" s="569"/>
      <c r="AA80" s="569"/>
      <c r="AB80" s="569"/>
      <c r="AC80" s="569"/>
      <c r="AD80" s="569"/>
      <c r="AE80" s="569"/>
      <c r="AF80" s="569"/>
      <c r="AG80" s="514"/>
      <c r="AH80" s="514"/>
      <c r="AI80" s="580"/>
      <c r="AJ80" s="514"/>
      <c r="AK80" s="514"/>
      <c r="AL80" s="580"/>
      <c r="AM80" s="514"/>
      <c r="AN80" s="514"/>
      <c r="AO80" s="580"/>
      <c r="AP80" s="514"/>
      <c r="AQ80" s="514"/>
      <c r="AR80" s="569"/>
    </row>
    <row r="81" spans="1:44" ht="15.75" customHeight="1">
      <c r="A81" s="654"/>
      <c r="B81" s="655" t="s">
        <v>293</v>
      </c>
      <c r="C81" s="656"/>
      <c r="D81" s="657"/>
      <c r="E81" s="657"/>
      <c r="F81" s="658"/>
      <c r="G81" s="659">
        <v>4</v>
      </c>
      <c r="H81" s="659">
        <f t="shared" si="198"/>
        <v>120</v>
      </c>
      <c r="I81" s="660"/>
      <c r="J81" s="661"/>
      <c r="K81" s="661"/>
      <c r="L81" s="661"/>
      <c r="M81" s="662"/>
      <c r="N81" s="656"/>
      <c r="O81" s="663"/>
      <c r="P81" s="658"/>
      <c r="Q81" s="656"/>
      <c r="R81" s="663"/>
      <c r="S81" s="658"/>
      <c r="T81" s="656"/>
      <c r="U81" s="663"/>
      <c r="V81" s="658"/>
      <c r="W81" s="656"/>
      <c r="X81" s="658"/>
      <c r="Y81" s="569"/>
      <c r="Z81" s="569"/>
      <c r="AA81" s="569"/>
      <c r="AB81" s="569"/>
      <c r="AC81" s="569"/>
      <c r="AD81" s="569"/>
      <c r="AE81" s="569"/>
      <c r="AF81" s="569"/>
      <c r="AG81" s="514"/>
      <c r="AH81" s="514"/>
      <c r="AI81" s="580"/>
      <c r="AJ81" s="514"/>
      <c r="AK81" s="514"/>
      <c r="AL81" s="580"/>
      <c r="AM81" s="514"/>
      <c r="AN81" s="514"/>
      <c r="AO81" s="580"/>
      <c r="AP81" s="514"/>
      <c r="AQ81" s="514"/>
      <c r="AR81" s="569"/>
    </row>
    <row r="82" spans="1:44" ht="15.75" customHeight="1">
      <c r="A82" s="654" t="s">
        <v>295</v>
      </c>
      <c r="B82" s="655" t="s">
        <v>205</v>
      </c>
      <c r="C82" s="656"/>
      <c r="D82" s="657">
        <v>7</v>
      </c>
      <c r="E82" s="657"/>
      <c r="F82" s="658"/>
      <c r="G82" s="659">
        <v>4</v>
      </c>
      <c r="H82" s="659">
        <f t="shared" si="198"/>
        <v>120</v>
      </c>
      <c r="I82" s="660">
        <f t="shared" ref="I82:I83" si="221">J82+K82+L82</f>
        <v>45</v>
      </c>
      <c r="J82" s="661"/>
      <c r="K82" s="661"/>
      <c r="L82" s="661">
        <v>45</v>
      </c>
      <c r="M82" s="662">
        <f>H82-I82</f>
        <v>75</v>
      </c>
      <c r="N82" s="656"/>
      <c r="O82" s="663"/>
      <c r="P82" s="658"/>
      <c r="Q82" s="656"/>
      <c r="R82" s="663"/>
      <c r="S82" s="658"/>
      <c r="T82" s="656"/>
      <c r="U82" s="663"/>
      <c r="V82" s="658"/>
      <c r="W82" s="656">
        <v>3</v>
      </c>
      <c r="X82" s="658"/>
      <c r="Y82" s="569"/>
      <c r="Z82" s="569"/>
      <c r="AA82" s="569"/>
      <c r="AB82" s="569"/>
      <c r="AC82" s="569"/>
      <c r="AD82" s="569" t="s">
        <v>259</v>
      </c>
      <c r="AE82" s="569"/>
      <c r="AF82" s="569"/>
      <c r="AG82" s="514" t="b">
        <f t="shared" ref="AG82:AH82" si="222">ISBLANK(N82)</f>
        <v>1</v>
      </c>
      <c r="AH82" s="514" t="b">
        <f t="shared" si="222"/>
        <v>1</v>
      </c>
      <c r="AI82" s="580"/>
      <c r="AJ82" s="514" t="b">
        <f t="shared" ref="AJ82:AK82" si="223">ISBLANK(Q82)</f>
        <v>1</v>
      </c>
      <c r="AK82" s="514" t="b">
        <f t="shared" si="223"/>
        <v>1</v>
      </c>
      <c r="AL82" s="580"/>
      <c r="AM82" s="514" t="b">
        <f t="shared" ref="AM82:AN82" si="224">ISBLANK(T82)</f>
        <v>1</v>
      </c>
      <c r="AN82" s="514" t="b">
        <f t="shared" si="224"/>
        <v>1</v>
      </c>
      <c r="AO82" s="580"/>
      <c r="AP82" s="514" t="b">
        <f t="shared" ref="AP82:AQ82" si="225">ISBLANK(W82)</f>
        <v>0</v>
      </c>
      <c r="AQ82" s="514" t="b">
        <f t="shared" si="225"/>
        <v>1</v>
      </c>
      <c r="AR82" s="569"/>
    </row>
    <row r="83" spans="1:44" ht="15.75" customHeight="1">
      <c r="A83" s="654" t="s">
        <v>296</v>
      </c>
      <c r="B83" s="665" t="s">
        <v>209</v>
      </c>
      <c r="C83" s="666"/>
      <c r="D83" s="576">
        <v>7</v>
      </c>
      <c r="E83" s="576"/>
      <c r="F83" s="667"/>
      <c r="G83" s="659">
        <v>4</v>
      </c>
      <c r="H83" s="659">
        <f t="shared" si="198"/>
        <v>120</v>
      </c>
      <c r="I83" s="660">
        <f t="shared" si="221"/>
        <v>45</v>
      </c>
      <c r="J83" s="661">
        <v>15</v>
      </c>
      <c r="K83" s="661"/>
      <c r="L83" s="661">
        <v>30</v>
      </c>
      <c r="M83" s="662">
        <f>H82-I83</f>
        <v>75</v>
      </c>
      <c r="N83" s="666"/>
      <c r="O83" s="668"/>
      <c r="P83" s="667"/>
      <c r="Q83" s="666"/>
      <c r="R83" s="668"/>
      <c r="S83" s="667"/>
      <c r="T83" s="666"/>
      <c r="U83" s="668"/>
      <c r="V83" s="667"/>
      <c r="W83" s="666">
        <v>3</v>
      </c>
      <c r="X83" s="667"/>
      <c r="Y83" s="569"/>
      <c r="Z83" s="569"/>
      <c r="AA83" s="569"/>
      <c r="AB83" s="569"/>
      <c r="AC83" s="569"/>
      <c r="AD83" s="569"/>
      <c r="AE83" s="569"/>
      <c r="AF83" s="569"/>
      <c r="AG83" s="514"/>
      <c r="AH83" s="514"/>
      <c r="AI83" s="580"/>
      <c r="AJ83" s="514"/>
      <c r="AK83" s="514"/>
      <c r="AL83" s="580"/>
      <c r="AM83" s="514"/>
      <c r="AN83" s="514"/>
      <c r="AO83" s="580"/>
      <c r="AP83" s="514"/>
      <c r="AQ83" s="514"/>
      <c r="AR83" s="569"/>
    </row>
    <row r="84" spans="1:44" ht="15.75" customHeight="1">
      <c r="A84" s="654"/>
      <c r="B84" s="655" t="s">
        <v>293</v>
      </c>
      <c r="C84" s="666"/>
      <c r="D84" s="576"/>
      <c r="E84" s="576"/>
      <c r="F84" s="667"/>
      <c r="G84" s="659">
        <v>4</v>
      </c>
      <c r="H84" s="659">
        <f t="shared" si="198"/>
        <v>120</v>
      </c>
      <c r="I84" s="660"/>
      <c r="J84" s="661"/>
      <c r="K84" s="661"/>
      <c r="L84" s="661"/>
      <c r="M84" s="662"/>
      <c r="N84" s="666"/>
      <c r="O84" s="668"/>
      <c r="P84" s="667"/>
      <c r="Q84" s="666"/>
      <c r="R84" s="668"/>
      <c r="S84" s="667"/>
      <c r="T84" s="666"/>
      <c r="U84" s="668"/>
      <c r="V84" s="667"/>
      <c r="W84" s="666"/>
      <c r="X84" s="667"/>
      <c r="Y84" s="569"/>
      <c r="Z84" s="569"/>
      <c r="AA84" s="569"/>
      <c r="AB84" s="569"/>
      <c r="AC84" s="569"/>
      <c r="AD84" s="569"/>
      <c r="AE84" s="569"/>
      <c r="AF84" s="569"/>
      <c r="AG84" s="514"/>
      <c r="AH84" s="514"/>
      <c r="AI84" s="580"/>
      <c r="AJ84" s="514"/>
      <c r="AK84" s="514"/>
      <c r="AL84" s="580"/>
      <c r="AM84" s="514"/>
      <c r="AN84" s="514"/>
      <c r="AO84" s="580"/>
      <c r="AP84" s="514"/>
      <c r="AQ84" s="514"/>
      <c r="AR84" s="569"/>
    </row>
    <row r="85" spans="1:44" ht="15.75" customHeight="1">
      <c r="A85" s="669" t="s">
        <v>297</v>
      </c>
      <c r="B85" s="655" t="s">
        <v>208</v>
      </c>
      <c r="C85" s="666"/>
      <c r="D85" s="576">
        <v>8</v>
      </c>
      <c r="E85" s="576"/>
      <c r="F85" s="667"/>
      <c r="G85" s="670">
        <v>4</v>
      </c>
      <c r="H85" s="659">
        <f t="shared" si="198"/>
        <v>120</v>
      </c>
      <c r="I85" s="660">
        <f t="shared" ref="I85:I86" si="226">J85+K85+L85</f>
        <v>39</v>
      </c>
      <c r="J85" s="661"/>
      <c r="K85" s="661"/>
      <c r="L85" s="661">
        <v>39</v>
      </c>
      <c r="M85" s="662">
        <f>H85-I85</f>
        <v>81</v>
      </c>
      <c r="N85" s="666"/>
      <c r="O85" s="668"/>
      <c r="P85" s="667"/>
      <c r="Q85" s="666"/>
      <c r="R85" s="668"/>
      <c r="S85" s="667"/>
      <c r="T85" s="666"/>
      <c r="U85" s="668"/>
      <c r="V85" s="667"/>
      <c r="W85" s="666"/>
      <c r="X85" s="667">
        <v>3</v>
      </c>
      <c r="Y85" s="569"/>
      <c r="Z85" s="569"/>
      <c r="AA85" s="569"/>
      <c r="AB85" s="569"/>
      <c r="AC85" s="569"/>
      <c r="AD85" s="569"/>
      <c r="AE85" s="569"/>
      <c r="AF85" s="569"/>
      <c r="AG85" s="514" t="b">
        <f t="shared" ref="AG85:AH85" si="227">ISBLANK(N85)</f>
        <v>1</v>
      </c>
      <c r="AH85" s="514" t="b">
        <f t="shared" si="227"/>
        <v>1</v>
      </c>
      <c r="AI85" s="580"/>
      <c r="AJ85" s="514" t="b">
        <f t="shared" ref="AJ85:AK85" si="228">ISBLANK(Q85)</f>
        <v>1</v>
      </c>
      <c r="AK85" s="514" t="b">
        <f t="shared" si="228"/>
        <v>1</v>
      </c>
      <c r="AL85" s="580"/>
      <c r="AM85" s="514" t="b">
        <f t="shared" ref="AM85:AN85" si="229">ISBLANK(T85)</f>
        <v>1</v>
      </c>
      <c r="AN85" s="514" t="b">
        <f t="shared" si="229"/>
        <v>1</v>
      </c>
      <c r="AO85" s="580"/>
      <c r="AP85" s="514" t="b">
        <f t="shared" ref="AP85:AQ85" si="230">ISBLANK(W85)</f>
        <v>1</v>
      </c>
      <c r="AQ85" s="514" t="b">
        <f t="shared" si="230"/>
        <v>0</v>
      </c>
      <c r="AR85" s="569"/>
    </row>
    <row r="86" spans="1:44" ht="16.5" customHeight="1">
      <c r="A86" s="669" t="s">
        <v>298</v>
      </c>
      <c r="B86" s="671" t="s">
        <v>299</v>
      </c>
      <c r="C86" s="672"/>
      <c r="D86" s="576">
        <v>8</v>
      </c>
      <c r="E86" s="673"/>
      <c r="F86" s="674"/>
      <c r="G86" s="675">
        <v>4</v>
      </c>
      <c r="H86" s="676">
        <f t="shared" si="198"/>
        <v>120</v>
      </c>
      <c r="I86" s="677">
        <f t="shared" si="226"/>
        <v>39</v>
      </c>
      <c r="J86" s="678">
        <v>13</v>
      </c>
      <c r="K86" s="678"/>
      <c r="L86" s="678">
        <v>26</v>
      </c>
      <c r="M86" s="679">
        <f>H85-I86</f>
        <v>81</v>
      </c>
      <c r="N86" s="672"/>
      <c r="O86" s="680"/>
      <c r="P86" s="674"/>
      <c r="Q86" s="672"/>
      <c r="R86" s="680"/>
      <c r="S86" s="674"/>
      <c r="T86" s="672"/>
      <c r="U86" s="680"/>
      <c r="V86" s="674"/>
      <c r="W86" s="672"/>
      <c r="X86" s="674">
        <v>3</v>
      </c>
      <c r="Y86" s="569"/>
      <c r="Z86" s="569"/>
      <c r="AA86" s="569"/>
      <c r="AB86" s="569"/>
      <c r="AC86" s="569"/>
      <c r="AD86" s="569"/>
      <c r="AE86" s="569"/>
      <c r="AF86" s="569"/>
      <c r="AG86" s="514"/>
      <c r="AH86" s="514"/>
      <c r="AI86" s="580"/>
      <c r="AJ86" s="514"/>
      <c r="AK86" s="514"/>
      <c r="AL86" s="580"/>
      <c r="AM86" s="514"/>
      <c r="AN86" s="514"/>
      <c r="AO86" s="580"/>
      <c r="AP86" s="514"/>
      <c r="AQ86" s="514"/>
      <c r="AR86" s="569"/>
    </row>
    <row r="87" spans="1:44" ht="16.5" customHeight="1">
      <c r="A87" s="669"/>
      <c r="B87" s="681" t="s">
        <v>293</v>
      </c>
      <c r="C87" s="576"/>
      <c r="D87" s="576"/>
      <c r="E87" s="576"/>
      <c r="F87" s="576"/>
      <c r="G87" s="682">
        <v>4</v>
      </c>
      <c r="H87" s="682">
        <f t="shared" si="198"/>
        <v>120</v>
      </c>
      <c r="I87" s="683"/>
      <c r="J87" s="683"/>
      <c r="K87" s="683"/>
      <c r="L87" s="683"/>
      <c r="M87" s="683"/>
      <c r="N87" s="576"/>
      <c r="O87" s="576"/>
      <c r="P87" s="576"/>
      <c r="Q87" s="576"/>
      <c r="R87" s="576"/>
      <c r="S87" s="576"/>
      <c r="T87" s="576"/>
      <c r="U87" s="576"/>
      <c r="V87" s="576"/>
      <c r="W87" s="576"/>
      <c r="X87" s="576"/>
      <c r="Y87" s="569"/>
      <c r="Z87" s="569"/>
      <c r="AA87" s="569"/>
      <c r="AB87" s="569"/>
      <c r="AC87" s="569"/>
      <c r="AD87" s="569"/>
      <c r="AE87" s="569"/>
      <c r="AF87" s="569"/>
      <c r="AG87" s="514"/>
      <c r="AH87" s="514"/>
      <c r="AI87" s="580"/>
      <c r="AJ87" s="514"/>
      <c r="AK87" s="514"/>
      <c r="AL87" s="580"/>
      <c r="AM87" s="514"/>
      <c r="AN87" s="514"/>
      <c r="AO87" s="580"/>
      <c r="AP87" s="514"/>
      <c r="AQ87" s="514"/>
      <c r="AR87" s="569"/>
    </row>
    <row r="88" spans="1:44" ht="15.75" customHeight="1">
      <c r="A88" s="932" t="s">
        <v>210</v>
      </c>
      <c r="B88" s="886"/>
      <c r="C88" s="886"/>
      <c r="D88" s="886"/>
      <c r="E88" s="886"/>
      <c r="F88" s="887"/>
      <c r="G88" s="245">
        <f>G72+G76+G79+G82+G85</f>
        <v>20</v>
      </c>
      <c r="H88" s="246">
        <f t="shared" ref="H88:J88" si="231">H67+H72+H76+H79+H82+H85</f>
        <v>720</v>
      </c>
      <c r="I88" s="246">
        <f t="shared" si="231"/>
        <v>219</v>
      </c>
      <c r="J88" s="246">
        <f t="shared" si="231"/>
        <v>18</v>
      </c>
      <c r="K88" s="246"/>
      <c r="L88" s="246">
        <f t="shared" ref="L88:X88" si="232">L67+L72+L76+L79+L82+L85</f>
        <v>201</v>
      </c>
      <c r="M88" s="246">
        <f t="shared" si="232"/>
        <v>381</v>
      </c>
      <c r="N88" s="246">
        <f t="shared" si="232"/>
        <v>0</v>
      </c>
      <c r="O88" s="246">
        <f t="shared" si="232"/>
        <v>0</v>
      </c>
      <c r="P88" s="246">
        <f t="shared" si="232"/>
        <v>0</v>
      </c>
      <c r="Q88" s="246">
        <f t="shared" si="232"/>
        <v>0</v>
      </c>
      <c r="R88" s="246">
        <f t="shared" si="232"/>
        <v>2</v>
      </c>
      <c r="S88" s="246">
        <f t="shared" si="232"/>
        <v>2</v>
      </c>
      <c r="T88" s="246">
        <f t="shared" si="232"/>
        <v>3</v>
      </c>
      <c r="U88" s="246">
        <f t="shared" si="232"/>
        <v>3</v>
      </c>
      <c r="V88" s="246">
        <f t="shared" si="232"/>
        <v>3</v>
      </c>
      <c r="W88" s="246">
        <f t="shared" si="232"/>
        <v>3</v>
      </c>
      <c r="X88" s="246">
        <f t="shared" si="232"/>
        <v>3</v>
      </c>
      <c r="Y88" s="247">
        <f t="shared" ref="Y88:AC88" si="233">SUM(Y67:Y86)</f>
        <v>0</v>
      </c>
      <c r="Z88" s="246">
        <f t="shared" si="233"/>
        <v>0</v>
      </c>
      <c r="AA88" s="246">
        <f t="shared" si="233"/>
        <v>0</v>
      </c>
      <c r="AB88" s="246">
        <f t="shared" si="233"/>
        <v>0</v>
      </c>
      <c r="AC88" s="246">
        <f t="shared" si="233"/>
        <v>0</v>
      </c>
      <c r="AD88" s="78"/>
      <c r="AE88" s="78"/>
      <c r="AF88" s="78"/>
      <c r="AG88" s="309">
        <f t="shared" ref="AG88:AQ88" si="234">SUMIF(AG67:AG86,FALSE,$G67:$G86)</f>
        <v>0</v>
      </c>
      <c r="AH88" s="309">
        <f t="shared" si="234"/>
        <v>0</v>
      </c>
      <c r="AI88" s="309">
        <f t="shared" si="234"/>
        <v>0</v>
      </c>
      <c r="AJ88" s="309">
        <f t="shared" si="234"/>
        <v>0</v>
      </c>
      <c r="AK88" s="309">
        <f t="shared" si="234"/>
        <v>4</v>
      </c>
      <c r="AL88" s="309">
        <f t="shared" si="234"/>
        <v>0</v>
      </c>
      <c r="AM88" s="309">
        <f t="shared" si="234"/>
        <v>4</v>
      </c>
      <c r="AN88" s="309">
        <f t="shared" si="234"/>
        <v>4</v>
      </c>
      <c r="AO88" s="309">
        <f t="shared" si="234"/>
        <v>0</v>
      </c>
      <c r="AP88" s="309">
        <f t="shared" si="234"/>
        <v>4</v>
      </c>
      <c r="AQ88" s="309">
        <f t="shared" si="234"/>
        <v>4</v>
      </c>
      <c r="AR88" s="302">
        <f>SUM(AG88:AQ88)</f>
        <v>20</v>
      </c>
    </row>
    <row r="89" spans="1:44" ht="15.75" customHeight="1">
      <c r="A89" s="928" t="s">
        <v>211</v>
      </c>
      <c r="B89" s="929"/>
      <c r="C89" s="929"/>
      <c r="D89" s="929"/>
      <c r="E89" s="929"/>
      <c r="F89" s="929"/>
      <c r="G89" s="929"/>
      <c r="H89" s="929"/>
      <c r="I89" s="929"/>
      <c r="J89" s="929"/>
      <c r="K89" s="929"/>
      <c r="L89" s="929"/>
      <c r="M89" s="929"/>
      <c r="N89" s="929"/>
      <c r="O89" s="929"/>
      <c r="P89" s="929"/>
      <c r="Q89" s="929"/>
      <c r="R89" s="929"/>
      <c r="S89" s="929"/>
      <c r="T89" s="929"/>
      <c r="U89" s="929"/>
      <c r="V89" s="929"/>
      <c r="W89" s="929"/>
      <c r="X89" s="930"/>
      <c r="Y89" s="78"/>
      <c r="Z89" s="78"/>
      <c r="AA89" s="78"/>
      <c r="AB89" s="78"/>
      <c r="AC89" s="78"/>
      <c r="AD89" s="78"/>
      <c r="AE89" s="78"/>
      <c r="AF89" s="78"/>
      <c r="AG89" s="299"/>
      <c r="AH89" s="299"/>
      <c r="AI89" s="299"/>
      <c r="AJ89" s="299"/>
      <c r="AK89" s="299"/>
      <c r="AL89" s="299"/>
      <c r="AM89" s="299"/>
      <c r="AN89" s="299"/>
      <c r="AO89" s="299"/>
      <c r="AP89" s="299"/>
      <c r="AQ89" s="299"/>
      <c r="AR89" s="78"/>
    </row>
    <row r="90" spans="1:44" ht="15.75" customHeight="1">
      <c r="A90" s="970" t="s">
        <v>212</v>
      </c>
      <c r="B90" s="684" t="s">
        <v>122</v>
      </c>
      <c r="C90" s="685">
        <v>3</v>
      </c>
      <c r="D90" s="686"/>
      <c r="E90" s="686"/>
      <c r="F90" s="687"/>
      <c r="G90" s="688">
        <v>4</v>
      </c>
      <c r="H90" s="688">
        <f t="shared" ref="H90:H109" si="235">G90*30</f>
        <v>120</v>
      </c>
      <c r="I90" s="627">
        <f t="shared" ref="I90:I91" si="236">J90+K90+L90</f>
        <v>60</v>
      </c>
      <c r="J90" s="628">
        <v>30</v>
      </c>
      <c r="K90" s="628"/>
      <c r="L90" s="628">
        <v>30</v>
      </c>
      <c r="M90" s="689">
        <f t="shared" ref="M90:M109" si="237">H90-I90</f>
        <v>60</v>
      </c>
      <c r="N90" s="685"/>
      <c r="O90" s="690"/>
      <c r="P90" s="687"/>
      <c r="Q90" s="685">
        <v>4</v>
      </c>
      <c r="R90" s="663"/>
      <c r="S90" s="658"/>
      <c r="T90" s="656"/>
      <c r="U90" s="663"/>
      <c r="V90" s="658"/>
      <c r="W90" s="656"/>
      <c r="X90" s="658"/>
      <c r="Y90" s="564"/>
      <c r="Z90" s="564"/>
      <c r="AA90" s="564"/>
      <c r="AB90" s="564"/>
      <c r="AC90" s="564"/>
      <c r="AD90" s="564"/>
      <c r="AE90" s="497" t="s">
        <v>71</v>
      </c>
      <c r="AF90" s="691">
        <f>AG108+AH108</f>
        <v>2</v>
      </c>
      <c r="AG90" s="527" t="b">
        <f t="shared" ref="AG90:AH90" si="238">ISBLANK(N90)</f>
        <v>1</v>
      </c>
      <c r="AH90" s="527" t="b">
        <f t="shared" si="238"/>
        <v>1</v>
      </c>
      <c r="AI90" s="565"/>
      <c r="AJ90" s="527" t="b">
        <f t="shared" ref="AJ90:AK90" si="239">ISBLANK(Q90)</f>
        <v>0</v>
      </c>
      <c r="AK90" s="527" t="b">
        <f t="shared" si="239"/>
        <v>1</v>
      </c>
      <c r="AL90" s="565"/>
      <c r="AM90" s="527" t="b">
        <f t="shared" ref="AM90:AN90" si="240">ISBLANK(T90)</f>
        <v>1</v>
      </c>
      <c r="AN90" s="527" t="b">
        <f t="shared" si="240"/>
        <v>1</v>
      </c>
      <c r="AO90" s="565"/>
      <c r="AP90" s="527" t="b">
        <f t="shared" ref="AP90:AQ90" si="241">ISBLANK(W90)</f>
        <v>1</v>
      </c>
      <c r="AQ90" s="527" t="b">
        <f t="shared" si="241"/>
        <v>1</v>
      </c>
      <c r="AR90" s="564"/>
    </row>
    <row r="91" spans="1:44" ht="16.5" customHeight="1">
      <c r="A91" s="889"/>
      <c r="B91" s="655" t="s">
        <v>150</v>
      </c>
      <c r="C91" s="685">
        <v>3</v>
      </c>
      <c r="D91" s="686"/>
      <c r="E91" s="686"/>
      <c r="F91" s="687"/>
      <c r="G91" s="688">
        <v>4</v>
      </c>
      <c r="H91" s="688">
        <f t="shared" si="235"/>
        <v>120</v>
      </c>
      <c r="I91" s="627">
        <f t="shared" si="236"/>
        <v>60</v>
      </c>
      <c r="J91" s="628">
        <v>30</v>
      </c>
      <c r="K91" s="628"/>
      <c r="L91" s="628">
        <v>30</v>
      </c>
      <c r="M91" s="689">
        <f t="shared" si="237"/>
        <v>60</v>
      </c>
      <c r="N91" s="685"/>
      <c r="O91" s="690"/>
      <c r="P91" s="687"/>
      <c r="Q91" s="685">
        <v>4</v>
      </c>
      <c r="R91" s="663"/>
      <c r="S91" s="658"/>
      <c r="T91" s="666"/>
      <c r="U91" s="668"/>
      <c r="V91" s="667"/>
      <c r="W91" s="666"/>
      <c r="X91" s="667"/>
      <c r="Y91" s="564"/>
      <c r="Z91" s="564"/>
      <c r="AA91" s="564"/>
      <c r="AB91" s="564"/>
      <c r="AC91" s="564"/>
      <c r="AD91" s="564"/>
      <c r="AE91" s="497" t="s">
        <v>72</v>
      </c>
      <c r="AF91" s="691">
        <f>AJ108+AK108</f>
        <v>2</v>
      </c>
      <c r="AG91" s="527"/>
      <c r="AH91" s="527"/>
      <c r="AI91" s="565"/>
      <c r="AJ91" s="527"/>
      <c r="AK91" s="527"/>
      <c r="AL91" s="565"/>
      <c r="AM91" s="527"/>
      <c r="AN91" s="527"/>
      <c r="AO91" s="565"/>
      <c r="AP91" s="527"/>
      <c r="AQ91" s="527"/>
      <c r="AR91" s="564"/>
    </row>
    <row r="92" spans="1:44" ht="15.75" customHeight="1">
      <c r="A92" s="970" t="s">
        <v>212</v>
      </c>
      <c r="B92" s="665" t="s">
        <v>132</v>
      </c>
      <c r="C92" s="576">
        <v>4</v>
      </c>
      <c r="D92" s="576"/>
      <c r="E92" s="576"/>
      <c r="F92" s="576"/>
      <c r="G92" s="659">
        <v>4</v>
      </c>
      <c r="H92" s="692">
        <f t="shared" si="235"/>
        <v>120</v>
      </c>
      <c r="I92" s="685">
        <f t="shared" ref="I92:I103" si="242">J92+L92+K92</f>
        <v>54</v>
      </c>
      <c r="J92" s="693">
        <v>36</v>
      </c>
      <c r="K92" s="693"/>
      <c r="L92" s="693">
        <v>18</v>
      </c>
      <c r="M92" s="694">
        <f t="shared" si="237"/>
        <v>66</v>
      </c>
      <c r="N92" s="695"/>
      <c r="O92" s="663"/>
      <c r="P92" s="658"/>
      <c r="Q92" s="656"/>
      <c r="R92" s="663">
        <v>3</v>
      </c>
      <c r="S92" s="658">
        <v>3</v>
      </c>
      <c r="T92" s="656"/>
      <c r="U92" s="663"/>
      <c r="V92" s="658"/>
      <c r="W92" s="656"/>
      <c r="X92" s="658"/>
      <c r="Y92" s="564"/>
      <c r="Z92" s="564"/>
      <c r="AA92" s="564"/>
      <c r="AB92" s="564"/>
      <c r="AC92" s="564"/>
      <c r="AD92" s="564"/>
      <c r="AE92" s="497" t="s">
        <v>71</v>
      </c>
      <c r="AF92" s="691">
        <f>AG110+AH110</f>
        <v>0</v>
      </c>
      <c r="AG92" s="527" t="b">
        <f t="shared" ref="AG92:AH92" si="243">ISBLANK(N92)</f>
        <v>1</v>
      </c>
      <c r="AH92" s="527" t="b">
        <f t="shared" si="243"/>
        <v>1</v>
      </c>
      <c r="AI92" s="565"/>
      <c r="AJ92" s="527" t="b">
        <f t="shared" ref="AJ92:AK92" si="244">ISBLANK(Q92)</f>
        <v>1</v>
      </c>
      <c r="AK92" s="527" t="b">
        <f t="shared" si="244"/>
        <v>0</v>
      </c>
      <c r="AL92" s="565"/>
      <c r="AM92" s="527" t="b">
        <f t="shared" ref="AM92:AN92" si="245">ISBLANK(T92)</f>
        <v>1</v>
      </c>
      <c r="AN92" s="527" t="b">
        <f t="shared" si="245"/>
        <v>1</v>
      </c>
      <c r="AO92" s="565"/>
      <c r="AP92" s="527" t="b">
        <f t="shared" ref="AP92:AQ92" si="246">ISBLANK(W92)</f>
        <v>1</v>
      </c>
      <c r="AQ92" s="527" t="b">
        <f t="shared" si="246"/>
        <v>1</v>
      </c>
      <c r="AR92" s="564"/>
    </row>
    <row r="93" spans="1:44" ht="16.5" customHeight="1">
      <c r="A93" s="889"/>
      <c r="B93" s="665" t="s">
        <v>214</v>
      </c>
      <c r="C93" s="576">
        <v>4</v>
      </c>
      <c r="D93" s="576"/>
      <c r="E93" s="576"/>
      <c r="F93" s="576"/>
      <c r="G93" s="659">
        <v>4</v>
      </c>
      <c r="H93" s="692">
        <f t="shared" si="235"/>
        <v>120</v>
      </c>
      <c r="I93" s="685">
        <f t="shared" si="242"/>
        <v>54</v>
      </c>
      <c r="J93" s="693">
        <v>36</v>
      </c>
      <c r="K93" s="693"/>
      <c r="L93" s="693">
        <v>18</v>
      </c>
      <c r="M93" s="694">
        <f t="shared" si="237"/>
        <v>66</v>
      </c>
      <c r="N93" s="695"/>
      <c r="O93" s="663"/>
      <c r="P93" s="658"/>
      <c r="Q93" s="656"/>
      <c r="R93" s="663">
        <v>3</v>
      </c>
      <c r="S93" s="658">
        <v>3</v>
      </c>
      <c r="T93" s="666"/>
      <c r="U93" s="668"/>
      <c r="V93" s="667"/>
      <c r="W93" s="666"/>
      <c r="X93" s="667"/>
      <c r="Y93" s="564"/>
      <c r="Z93" s="564"/>
      <c r="AA93" s="564"/>
      <c r="AB93" s="564"/>
      <c r="AC93" s="564"/>
      <c r="AD93" s="564"/>
      <c r="AE93" s="497" t="s">
        <v>72</v>
      </c>
      <c r="AF93" s="691">
        <f>AJ110+AK110</f>
        <v>12</v>
      </c>
      <c r="AG93" s="527"/>
      <c r="AH93" s="527"/>
      <c r="AI93" s="565"/>
      <c r="AJ93" s="527"/>
      <c r="AK93" s="527"/>
      <c r="AL93" s="565"/>
      <c r="AM93" s="527"/>
      <c r="AN93" s="527"/>
      <c r="AO93" s="565"/>
      <c r="AP93" s="527"/>
      <c r="AQ93" s="527"/>
      <c r="AR93" s="564"/>
    </row>
    <row r="94" spans="1:44" ht="15.75" customHeight="1">
      <c r="A94" s="969" t="s">
        <v>215</v>
      </c>
      <c r="B94" s="665" t="s">
        <v>216</v>
      </c>
      <c r="C94" s="696"/>
      <c r="D94" s="573" t="s">
        <v>312</v>
      </c>
      <c r="E94" s="697"/>
      <c r="F94" s="577"/>
      <c r="G94" s="670">
        <v>4</v>
      </c>
      <c r="H94" s="698">
        <f t="shared" si="235"/>
        <v>120</v>
      </c>
      <c r="I94" s="572">
        <f t="shared" si="242"/>
        <v>54</v>
      </c>
      <c r="J94" s="699">
        <v>18</v>
      </c>
      <c r="K94" s="576"/>
      <c r="L94" s="576">
        <v>36</v>
      </c>
      <c r="M94" s="700">
        <f t="shared" si="237"/>
        <v>66</v>
      </c>
      <c r="N94" s="510"/>
      <c r="O94" s="511"/>
      <c r="P94" s="509"/>
      <c r="Q94" s="507"/>
      <c r="R94" s="511"/>
      <c r="S94" s="509"/>
      <c r="T94" s="507"/>
      <c r="U94" s="511">
        <v>3</v>
      </c>
      <c r="V94" s="509">
        <v>3</v>
      </c>
      <c r="W94" s="507"/>
      <c r="X94" s="667"/>
      <c r="Y94" s="569"/>
      <c r="Z94" s="569"/>
      <c r="AA94" s="569"/>
      <c r="AB94" s="569"/>
      <c r="AC94" s="569"/>
      <c r="AD94" s="569"/>
      <c r="AE94" s="512" t="s">
        <v>73</v>
      </c>
      <c r="AF94" s="664">
        <f>AM110+AN110</f>
        <v>12</v>
      </c>
      <c r="AG94" s="514" t="b">
        <f t="shared" ref="AG94:AH94" si="247">ISBLANK(N94)</f>
        <v>1</v>
      </c>
      <c r="AH94" s="514" t="b">
        <f t="shared" si="247"/>
        <v>1</v>
      </c>
      <c r="AI94" s="580"/>
      <c r="AJ94" s="514" t="b">
        <f t="shared" ref="AJ94:AK94" si="248">ISBLANK(Q94)</f>
        <v>1</v>
      </c>
      <c r="AK94" s="514" t="b">
        <f t="shared" si="248"/>
        <v>1</v>
      </c>
      <c r="AL94" s="580"/>
      <c r="AM94" s="514" t="b">
        <f t="shared" ref="AM94:AN94" si="249">ISBLANK(T94)</f>
        <v>1</v>
      </c>
      <c r="AN94" s="514" t="b">
        <f t="shared" si="249"/>
        <v>0</v>
      </c>
      <c r="AO94" s="580"/>
      <c r="AP94" s="514" t="b">
        <f t="shared" ref="AP94:AQ94" si="250">ISBLANK(W94)</f>
        <v>1</v>
      </c>
      <c r="AQ94" s="514" t="b">
        <f t="shared" si="250"/>
        <v>1</v>
      </c>
      <c r="AR94" s="569"/>
    </row>
    <row r="95" spans="1:44" ht="15.75" customHeight="1">
      <c r="A95" s="889"/>
      <c r="B95" s="665" t="s">
        <v>217</v>
      </c>
      <c r="C95" s="696"/>
      <c r="D95" s="573" t="s">
        <v>312</v>
      </c>
      <c r="E95" s="697"/>
      <c r="F95" s="577"/>
      <c r="G95" s="670">
        <v>4</v>
      </c>
      <c r="H95" s="698">
        <f t="shared" si="235"/>
        <v>120</v>
      </c>
      <c r="I95" s="572">
        <f t="shared" si="242"/>
        <v>54</v>
      </c>
      <c r="J95" s="699">
        <v>18</v>
      </c>
      <c r="K95" s="576"/>
      <c r="L95" s="576">
        <v>36</v>
      </c>
      <c r="M95" s="700">
        <f t="shared" si="237"/>
        <v>66</v>
      </c>
      <c r="N95" s="510"/>
      <c r="O95" s="511"/>
      <c r="P95" s="509"/>
      <c r="Q95" s="507"/>
      <c r="R95" s="511"/>
      <c r="S95" s="509"/>
      <c r="T95" s="507"/>
      <c r="U95" s="511">
        <v>3</v>
      </c>
      <c r="V95" s="509">
        <v>3</v>
      </c>
      <c r="W95" s="507"/>
      <c r="X95" s="667"/>
      <c r="Y95" s="569"/>
      <c r="Z95" s="569"/>
      <c r="AA95" s="569"/>
      <c r="AB95" s="569"/>
      <c r="AC95" s="569"/>
      <c r="AD95" s="569"/>
      <c r="AE95" s="512" t="s">
        <v>74</v>
      </c>
      <c r="AF95" s="664">
        <f>AP110+AQ110</f>
        <v>16</v>
      </c>
      <c r="AG95" s="514"/>
      <c r="AH95" s="514"/>
      <c r="AI95" s="580"/>
      <c r="AJ95" s="514"/>
      <c r="AK95" s="514"/>
      <c r="AL95" s="580"/>
      <c r="AM95" s="514"/>
      <c r="AN95" s="514"/>
      <c r="AO95" s="580"/>
      <c r="AP95" s="514"/>
      <c r="AQ95" s="514"/>
      <c r="AR95" s="569"/>
    </row>
    <row r="96" spans="1:44" ht="15.75" customHeight="1">
      <c r="A96" s="969" t="s">
        <v>218</v>
      </c>
      <c r="B96" s="665" t="s">
        <v>146</v>
      </c>
      <c r="C96" s="696">
        <v>4</v>
      </c>
      <c r="D96" s="573"/>
      <c r="E96" s="697"/>
      <c r="F96" s="577"/>
      <c r="G96" s="670">
        <v>4</v>
      </c>
      <c r="H96" s="698">
        <f t="shared" si="235"/>
        <v>120</v>
      </c>
      <c r="I96" s="572">
        <f t="shared" si="242"/>
        <v>54</v>
      </c>
      <c r="J96" s="699">
        <v>18</v>
      </c>
      <c r="K96" s="576"/>
      <c r="L96" s="576">
        <v>36</v>
      </c>
      <c r="M96" s="700">
        <f t="shared" si="237"/>
        <v>66</v>
      </c>
      <c r="N96" s="510"/>
      <c r="O96" s="511"/>
      <c r="P96" s="509"/>
      <c r="Q96" s="507"/>
      <c r="R96" s="511">
        <v>3</v>
      </c>
      <c r="S96" s="509">
        <v>3</v>
      </c>
      <c r="T96" s="507"/>
      <c r="U96" s="511"/>
      <c r="V96" s="509"/>
      <c r="W96" s="507"/>
      <c r="X96" s="667"/>
      <c r="Y96" s="569"/>
      <c r="Z96" s="569"/>
      <c r="AA96" s="569"/>
      <c r="AB96" s="569"/>
      <c r="AC96" s="569"/>
      <c r="AD96" s="569"/>
      <c r="AE96" s="569"/>
      <c r="AF96" s="664">
        <f>SUM(AF92:AF95)</f>
        <v>40</v>
      </c>
      <c r="AG96" s="514" t="b">
        <f t="shared" ref="AG96:AH96" si="251">ISBLANK(N96)</f>
        <v>1</v>
      </c>
      <c r="AH96" s="514" t="b">
        <f t="shared" si="251"/>
        <v>1</v>
      </c>
      <c r="AI96" s="580"/>
      <c r="AJ96" s="514" t="b">
        <f t="shared" ref="AJ96:AK96" si="252">ISBLANK(Q96)</f>
        <v>1</v>
      </c>
      <c r="AK96" s="514" t="b">
        <f t="shared" si="252"/>
        <v>0</v>
      </c>
      <c r="AL96" s="580"/>
      <c r="AM96" s="514" t="b">
        <f t="shared" ref="AM96:AN96" si="253">ISBLANK(T96)</f>
        <v>1</v>
      </c>
      <c r="AN96" s="514" t="b">
        <f t="shared" si="253"/>
        <v>1</v>
      </c>
      <c r="AO96" s="580"/>
      <c r="AP96" s="514" t="b">
        <f t="shared" ref="AP96:AQ96" si="254">ISBLANK(W96)</f>
        <v>1</v>
      </c>
      <c r="AQ96" s="514" t="b">
        <f t="shared" si="254"/>
        <v>1</v>
      </c>
      <c r="AR96" s="569"/>
    </row>
    <row r="97" spans="1:44" ht="15.75" customHeight="1">
      <c r="A97" s="889"/>
      <c r="B97" s="665" t="s">
        <v>219</v>
      </c>
      <c r="C97" s="696">
        <v>4</v>
      </c>
      <c r="D97" s="573"/>
      <c r="E97" s="697"/>
      <c r="F97" s="577"/>
      <c r="G97" s="670">
        <v>4</v>
      </c>
      <c r="H97" s="698">
        <f t="shared" si="235"/>
        <v>120</v>
      </c>
      <c r="I97" s="572">
        <f t="shared" si="242"/>
        <v>54</v>
      </c>
      <c r="J97" s="699">
        <v>18</v>
      </c>
      <c r="K97" s="576"/>
      <c r="L97" s="576">
        <v>36</v>
      </c>
      <c r="M97" s="700">
        <f t="shared" si="237"/>
        <v>66</v>
      </c>
      <c r="N97" s="510"/>
      <c r="O97" s="511"/>
      <c r="P97" s="509"/>
      <c r="Q97" s="507"/>
      <c r="R97" s="511">
        <v>3</v>
      </c>
      <c r="S97" s="509">
        <v>3</v>
      </c>
      <c r="T97" s="507"/>
      <c r="U97" s="511"/>
      <c r="V97" s="509"/>
      <c r="W97" s="507"/>
      <c r="X97" s="667"/>
      <c r="Y97" s="569"/>
      <c r="Z97" s="569"/>
      <c r="AA97" s="569"/>
      <c r="AB97" s="569"/>
      <c r="AC97" s="569"/>
      <c r="AD97" s="569"/>
      <c r="AE97" s="569"/>
      <c r="AF97" s="569"/>
      <c r="AG97" s="514"/>
      <c r="AH97" s="514"/>
      <c r="AI97" s="580"/>
      <c r="AJ97" s="514"/>
      <c r="AK97" s="514"/>
      <c r="AL97" s="580"/>
      <c r="AM97" s="514"/>
      <c r="AN97" s="514"/>
      <c r="AO97" s="580"/>
      <c r="AP97" s="514"/>
      <c r="AQ97" s="514"/>
      <c r="AR97" s="569"/>
    </row>
    <row r="98" spans="1:44" ht="15.75" customHeight="1">
      <c r="A98" s="969" t="s">
        <v>221</v>
      </c>
      <c r="B98" s="665" t="s">
        <v>238</v>
      </c>
      <c r="C98" s="696"/>
      <c r="D98" s="573" t="s">
        <v>269</v>
      </c>
      <c r="E98" s="697"/>
      <c r="F98" s="577"/>
      <c r="G98" s="670">
        <v>4</v>
      </c>
      <c r="H98" s="698">
        <f t="shared" si="235"/>
        <v>120</v>
      </c>
      <c r="I98" s="572">
        <f t="shared" si="242"/>
        <v>45</v>
      </c>
      <c r="J98" s="699">
        <v>15</v>
      </c>
      <c r="K98" s="576"/>
      <c r="L98" s="576">
        <v>30</v>
      </c>
      <c r="M98" s="700">
        <f t="shared" si="237"/>
        <v>75</v>
      </c>
      <c r="N98" s="510"/>
      <c r="O98" s="511"/>
      <c r="P98" s="509"/>
      <c r="Q98" s="507"/>
      <c r="R98" s="511"/>
      <c r="S98" s="509"/>
      <c r="T98" s="507">
        <v>3</v>
      </c>
      <c r="U98" s="511"/>
      <c r="V98" s="509"/>
      <c r="W98" s="507"/>
      <c r="X98" s="667"/>
      <c r="Y98" s="701"/>
      <c r="Z98" s="701"/>
      <c r="AA98" s="701"/>
      <c r="AB98" s="701"/>
      <c r="AC98" s="701"/>
      <c r="AD98" s="701" t="s">
        <v>259</v>
      </c>
      <c r="AE98" s="701"/>
      <c r="AF98" s="701"/>
      <c r="AG98" s="514" t="b">
        <f t="shared" ref="AG98:AH98" si="255">ISBLANK(N98)</f>
        <v>1</v>
      </c>
      <c r="AH98" s="514" t="b">
        <f t="shared" si="255"/>
        <v>1</v>
      </c>
      <c r="AI98" s="702"/>
      <c r="AJ98" s="514" t="b">
        <f t="shared" ref="AJ98:AK98" si="256">ISBLANK(Q98)</f>
        <v>1</v>
      </c>
      <c r="AK98" s="514" t="b">
        <f t="shared" si="256"/>
        <v>1</v>
      </c>
      <c r="AL98" s="702"/>
      <c r="AM98" s="514" t="b">
        <f t="shared" ref="AM98:AN98" si="257">ISBLANK(T98)</f>
        <v>0</v>
      </c>
      <c r="AN98" s="514" t="b">
        <f t="shared" si="257"/>
        <v>1</v>
      </c>
      <c r="AO98" s="702"/>
      <c r="AP98" s="514" t="b">
        <f t="shared" ref="AP98:AQ98" si="258">ISBLANK(W98)</f>
        <v>1</v>
      </c>
      <c r="AQ98" s="514" t="b">
        <f t="shared" si="258"/>
        <v>1</v>
      </c>
      <c r="AR98" s="701"/>
    </row>
    <row r="99" spans="1:44" ht="15.75" customHeight="1">
      <c r="A99" s="889"/>
      <c r="B99" s="665" t="s">
        <v>311</v>
      </c>
      <c r="C99" s="696"/>
      <c r="D99" s="573" t="s">
        <v>269</v>
      </c>
      <c r="E99" s="697"/>
      <c r="F99" s="577"/>
      <c r="G99" s="670">
        <v>4</v>
      </c>
      <c r="H99" s="698">
        <f t="shared" si="235"/>
        <v>120</v>
      </c>
      <c r="I99" s="572">
        <f t="shared" si="242"/>
        <v>45</v>
      </c>
      <c r="J99" s="699">
        <v>15</v>
      </c>
      <c r="K99" s="576"/>
      <c r="L99" s="576">
        <v>30</v>
      </c>
      <c r="M99" s="700">
        <f t="shared" si="237"/>
        <v>75</v>
      </c>
      <c r="N99" s="510"/>
      <c r="O99" s="511"/>
      <c r="P99" s="509"/>
      <c r="Q99" s="507"/>
      <c r="R99" s="511"/>
      <c r="S99" s="509"/>
      <c r="T99" s="507">
        <v>3</v>
      </c>
      <c r="U99" s="511"/>
      <c r="V99" s="509"/>
      <c r="W99" s="507"/>
      <c r="X99" s="667"/>
      <c r="Y99" s="701"/>
      <c r="Z99" s="701"/>
      <c r="AA99" s="701"/>
      <c r="AB99" s="701"/>
      <c r="AC99" s="701"/>
      <c r="AD99" s="701"/>
      <c r="AE99" s="701"/>
      <c r="AF99" s="701"/>
      <c r="AG99" s="514"/>
      <c r="AH99" s="514"/>
      <c r="AI99" s="702"/>
      <c r="AJ99" s="514"/>
      <c r="AK99" s="514"/>
      <c r="AL99" s="702"/>
      <c r="AM99" s="514"/>
      <c r="AN99" s="514"/>
      <c r="AO99" s="702"/>
      <c r="AP99" s="514"/>
      <c r="AQ99" s="514"/>
      <c r="AR99" s="701"/>
    </row>
    <row r="100" spans="1:44" ht="15.75" customHeight="1">
      <c r="A100" s="969" t="s">
        <v>224</v>
      </c>
      <c r="B100" s="665" t="s">
        <v>167</v>
      </c>
      <c r="C100" s="696"/>
      <c r="D100" s="573" t="s">
        <v>312</v>
      </c>
      <c r="E100" s="697"/>
      <c r="F100" s="577"/>
      <c r="G100" s="670">
        <v>4</v>
      </c>
      <c r="H100" s="698">
        <f t="shared" si="235"/>
        <v>120</v>
      </c>
      <c r="I100" s="572">
        <f t="shared" si="242"/>
        <v>54</v>
      </c>
      <c r="J100" s="699">
        <v>18</v>
      </c>
      <c r="K100" s="576"/>
      <c r="L100" s="576">
        <v>36</v>
      </c>
      <c r="M100" s="700">
        <f t="shared" si="237"/>
        <v>66</v>
      </c>
      <c r="N100" s="510"/>
      <c r="O100" s="511"/>
      <c r="P100" s="703"/>
      <c r="Q100" s="507"/>
      <c r="R100" s="511"/>
      <c r="S100" s="509"/>
      <c r="T100" s="510"/>
      <c r="U100" s="511">
        <v>3</v>
      </c>
      <c r="V100" s="509">
        <v>3</v>
      </c>
      <c r="W100" s="507"/>
      <c r="X100" s="667"/>
      <c r="Y100" s="564"/>
      <c r="Z100" s="564"/>
      <c r="AA100" s="564"/>
      <c r="AB100" s="564"/>
      <c r="AC100" s="564"/>
      <c r="AD100" s="564" t="s">
        <v>259</v>
      </c>
      <c r="AE100" s="564"/>
      <c r="AF100" s="564"/>
      <c r="AG100" s="527" t="b">
        <f t="shared" ref="AG100:AH100" si="259">ISBLANK(N100)</f>
        <v>1</v>
      </c>
      <c r="AH100" s="527" t="b">
        <f t="shared" si="259"/>
        <v>1</v>
      </c>
      <c r="AI100" s="565"/>
      <c r="AJ100" s="527" t="b">
        <f t="shared" ref="AJ100:AK100" si="260">ISBLANK(Q100)</f>
        <v>1</v>
      </c>
      <c r="AK100" s="527" t="b">
        <f t="shared" si="260"/>
        <v>1</v>
      </c>
      <c r="AL100" s="565"/>
      <c r="AM100" s="527" t="b">
        <f t="shared" ref="AM100:AN100" si="261">ISBLANK(T100)</f>
        <v>1</v>
      </c>
      <c r="AN100" s="527" t="b">
        <f t="shared" si="261"/>
        <v>0</v>
      </c>
      <c r="AO100" s="565"/>
      <c r="AP100" s="527" t="b">
        <f t="shared" ref="AP100:AQ100" si="262">ISBLANK(W100)</f>
        <v>1</v>
      </c>
      <c r="AQ100" s="527" t="b">
        <f t="shared" si="262"/>
        <v>1</v>
      </c>
      <c r="AR100" s="564"/>
    </row>
    <row r="101" spans="1:44" ht="40.5" customHeight="1">
      <c r="A101" s="889"/>
      <c r="B101" s="665" t="s">
        <v>168</v>
      </c>
      <c r="C101" s="696"/>
      <c r="D101" s="573" t="s">
        <v>312</v>
      </c>
      <c r="E101" s="697"/>
      <c r="F101" s="577"/>
      <c r="G101" s="670">
        <v>4</v>
      </c>
      <c r="H101" s="698">
        <f t="shared" si="235"/>
        <v>120</v>
      </c>
      <c r="I101" s="572">
        <f t="shared" si="242"/>
        <v>54</v>
      </c>
      <c r="J101" s="699">
        <v>18</v>
      </c>
      <c r="K101" s="576"/>
      <c r="L101" s="576">
        <v>36</v>
      </c>
      <c r="M101" s="700">
        <f t="shared" si="237"/>
        <v>66</v>
      </c>
      <c r="N101" s="510"/>
      <c r="O101" s="511"/>
      <c r="P101" s="703"/>
      <c r="Q101" s="507"/>
      <c r="R101" s="511"/>
      <c r="S101" s="509"/>
      <c r="T101" s="510"/>
      <c r="U101" s="511">
        <v>3</v>
      </c>
      <c r="V101" s="509">
        <v>3</v>
      </c>
      <c r="W101" s="507"/>
      <c r="X101" s="667"/>
      <c r="Y101" s="564"/>
      <c r="Z101" s="564"/>
      <c r="AA101" s="564"/>
      <c r="AB101" s="564"/>
      <c r="AC101" s="564"/>
      <c r="AD101" s="564"/>
      <c r="AE101" s="564"/>
      <c r="AF101" s="564"/>
      <c r="AG101" s="527"/>
      <c r="AH101" s="527"/>
      <c r="AI101" s="565"/>
      <c r="AJ101" s="527"/>
      <c r="AK101" s="527"/>
      <c r="AL101" s="565"/>
      <c r="AM101" s="527"/>
      <c r="AN101" s="527"/>
      <c r="AO101" s="565"/>
      <c r="AP101" s="527"/>
      <c r="AQ101" s="527"/>
      <c r="AR101" s="564"/>
    </row>
    <row r="102" spans="1:44" ht="15.75" customHeight="1">
      <c r="A102" s="969" t="s">
        <v>227</v>
      </c>
      <c r="B102" s="665" t="s">
        <v>225</v>
      </c>
      <c r="C102" s="696"/>
      <c r="D102" s="573" t="s">
        <v>317</v>
      </c>
      <c r="E102" s="697"/>
      <c r="F102" s="697"/>
      <c r="G102" s="670">
        <v>4</v>
      </c>
      <c r="H102" s="704">
        <f t="shared" si="235"/>
        <v>120</v>
      </c>
      <c r="I102" s="572">
        <f t="shared" si="242"/>
        <v>60</v>
      </c>
      <c r="J102" s="699">
        <v>30</v>
      </c>
      <c r="K102" s="576"/>
      <c r="L102" s="576">
        <v>30</v>
      </c>
      <c r="M102" s="700">
        <f t="shared" si="237"/>
        <v>60</v>
      </c>
      <c r="N102" s="510"/>
      <c r="O102" s="511"/>
      <c r="P102" s="703"/>
      <c r="Q102" s="507"/>
      <c r="R102" s="511"/>
      <c r="S102" s="509"/>
      <c r="T102" s="510"/>
      <c r="U102" s="511"/>
      <c r="V102" s="509"/>
      <c r="W102" s="507">
        <v>4</v>
      </c>
      <c r="X102" s="667"/>
      <c r="Y102" s="569"/>
      <c r="Z102" s="569"/>
      <c r="AA102" s="569"/>
      <c r="AB102" s="569"/>
      <c r="AC102" s="569"/>
      <c r="AD102" s="569" t="s">
        <v>259</v>
      </c>
      <c r="AE102" s="569"/>
      <c r="AF102" s="569"/>
      <c r="AG102" s="514" t="b">
        <f t="shared" ref="AG102:AH102" si="263">ISBLANK(N102)</f>
        <v>1</v>
      </c>
      <c r="AH102" s="514" t="b">
        <f t="shared" si="263"/>
        <v>1</v>
      </c>
      <c r="AI102" s="580"/>
      <c r="AJ102" s="514" t="b">
        <f t="shared" ref="AJ102:AK102" si="264">ISBLANK(Q102)</f>
        <v>1</v>
      </c>
      <c r="AK102" s="514" t="b">
        <f t="shared" si="264"/>
        <v>1</v>
      </c>
      <c r="AL102" s="580"/>
      <c r="AM102" s="514" t="b">
        <f t="shared" ref="AM102:AN102" si="265">ISBLANK(T102)</f>
        <v>1</v>
      </c>
      <c r="AN102" s="514" t="b">
        <f t="shared" si="265"/>
        <v>1</v>
      </c>
      <c r="AO102" s="580"/>
      <c r="AP102" s="514" t="b">
        <f t="shared" ref="AP102:AQ102" si="266">ISBLANK(W102)</f>
        <v>0</v>
      </c>
      <c r="AQ102" s="514" t="b">
        <f t="shared" si="266"/>
        <v>1</v>
      </c>
      <c r="AR102" s="569"/>
    </row>
    <row r="103" spans="1:44" ht="15.75" customHeight="1">
      <c r="A103" s="889"/>
      <c r="B103" s="665" t="s">
        <v>226</v>
      </c>
      <c r="C103" s="696"/>
      <c r="D103" s="573" t="s">
        <v>317</v>
      </c>
      <c r="E103" s="697"/>
      <c r="F103" s="697"/>
      <c r="G103" s="670">
        <v>4</v>
      </c>
      <c r="H103" s="704">
        <f t="shared" si="235"/>
        <v>120</v>
      </c>
      <c r="I103" s="572">
        <f t="shared" si="242"/>
        <v>60</v>
      </c>
      <c r="J103" s="699">
        <v>30</v>
      </c>
      <c r="K103" s="576"/>
      <c r="L103" s="576">
        <v>30</v>
      </c>
      <c r="M103" s="700">
        <f t="shared" si="237"/>
        <v>60</v>
      </c>
      <c r="N103" s="510"/>
      <c r="O103" s="511"/>
      <c r="P103" s="703"/>
      <c r="Q103" s="507"/>
      <c r="R103" s="511"/>
      <c r="S103" s="509"/>
      <c r="T103" s="510"/>
      <c r="U103" s="511"/>
      <c r="V103" s="509"/>
      <c r="W103" s="507">
        <v>4</v>
      </c>
      <c r="X103" s="667"/>
      <c r="Y103" s="569"/>
      <c r="Z103" s="569"/>
      <c r="AA103" s="569"/>
      <c r="AB103" s="569"/>
      <c r="AC103" s="569"/>
      <c r="AD103" s="569"/>
      <c r="AE103" s="569"/>
      <c r="AF103" s="569"/>
      <c r="AG103" s="514"/>
      <c r="AH103" s="514"/>
      <c r="AI103" s="580"/>
      <c r="AJ103" s="514"/>
      <c r="AK103" s="514"/>
      <c r="AL103" s="580"/>
      <c r="AM103" s="514"/>
      <c r="AN103" s="514"/>
      <c r="AO103" s="580"/>
      <c r="AP103" s="514"/>
      <c r="AQ103" s="514"/>
      <c r="AR103" s="569"/>
    </row>
    <row r="104" spans="1:44" ht="15.75" customHeight="1">
      <c r="A104" s="969" t="s">
        <v>230</v>
      </c>
      <c r="B104" s="665" t="s">
        <v>320</v>
      </c>
      <c r="C104" s="696"/>
      <c r="D104" s="573" t="s">
        <v>317</v>
      </c>
      <c r="E104" s="697"/>
      <c r="F104" s="577"/>
      <c r="G104" s="670">
        <v>4</v>
      </c>
      <c r="H104" s="704">
        <f t="shared" si="235"/>
        <v>120</v>
      </c>
      <c r="I104" s="572">
        <f t="shared" ref="I104:I105" si="267">J104+L104</f>
        <v>60</v>
      </c>
      <c r="J104" s="699">
        <v>30</v>
      </c>
      <c r="K104" s="576"/>
      <c r="L104" s="576">
        <v>30</v>
      </c>
      <c r="M104" s="700">
        <f t="shared" si="237"/>
        <v>60</v>
      </c>
      <c r="N104" s="510"/>
      <c r="O104" s="511"/>
      <c r="P104" s="703"/>
      <c r="Q104" s="507"/>
      <c r="R104" s="511"/>
      <c r="S104" s="509"/>
      <c r="T104" s="510"/>
      <c r="U104" s="511"/>
      <c r="V104" s="509"/>
      <c r="W104" s="507">
        <v>4</v>
      </c>
      <c r="X104" s="509"/>
      <c r="Y104" s="569"/>
      <c r="Z104" s="569"/>
      <c r="AA104" s="569"/>
      <c r="AB104" s="569"/>
      <c r="AC104" s="569"/>
      <c r="AD104" s="569" t="s">
        <v>259</v>
      </c>
      <c r="AE104" s="569"/>
      <c r="AF104" s="569"/>
      <c r="AG104" s="514" t="b">
        <f t="shared" ref="AG104:AH104" si="268">ISBLANK(N104)</f>
        <v>1</v>
      </c>
      <c r="AH104" s="514" t="b">
        <f t="shared" si="268"/>
        <v>1</v>
      </c>
      <c r="AI104" s="580"/>
      <c r="AJ104" s="514" t="b">
        <f t="shared" ref="AJ104:AK104" si="269">ISBLANK(Q104)</f>
        <v>1</v>
      </c>
      <c r="AK104" s="514" t="b">
        <f t="shared" si="269"/>
        <v>1</v>
      </c>
      <c r="AL104" s="580"/>
      <c r="AM104" s="514" t="b">
        <f t="shared" ref="AM104:AN104" si="270">ISBLANK(T104)</f>
        <v>1</v>
      </c>
      <c r="AN104" s="514" t="b">
        <f t="shared" si="270"/>
        <v>1</v>
      </c>
      <c r="AO104" s="580"/>
      <c r="AP104" s="514" t="b">
        <f t="shared" ref="AP104:AQ104" si="271">ISBLANK(W104)</f>
        <v>0</v>
      </c>
      <c r="AQ104" s="514" t="b">
        <f t="shared" si="271"/>
        <v>1</v>
      </c>
      <c r="AR104" s="569"/>
    </row>
    <row r="105" spans="1:44" ht="15.75" customHeight="1">
      <c r="A105" s="889"/>
      <c r="B105" s="655" t="s">
        <v>322</v>
      </c>
      <c r="C105" s="696"/>
      <c r="D105" s="573" t="s">
        <v>317</v>
      </c>
      <c r="E105" s="697"/>
      <c r="F105" s="577"/>
      <c r="G105" s="670">
        <v>4</v>
      </c>
      <c r="H105" s="704">
        <f t="shared" si="235"/>
        <v>120</v>
      </c>
      <c r="I105" s="572">
        <f t="shared" si="267"/>
        <v>60</v>
      </c>
      <c r="J105" s="699">
        <v>30</v>
      </c>
      <c r="K105" s="576"/>
      <c r="L105" s="576">
        <v>30</v>
      </c>
      <c r="M105" s="700">
        <f t="shared" si="237"/>
        <v>60</v>
      </c>
      <c r="N105" s="510"/>
      <c r="O105" s="511"/>
      <c r="P105" s="703"/>
      <c r="Q105" s="507"/>
      <c r="R105" s="511"/>
      <c r="S105" s="509"/>
      <c r="T105" s="510"/>
      <c r="U105" s="511"/>
      <c r="V105" s="509"/>
      <c r="W105" s="507">
        <v>4</v>
      </c>
      <c r="X105" s="509"/>
      <c r="Y105" s="569"/>
      <c r="Z105" s="569"/>
      <c r="AA105" s="569"/>
      <c r="AB105" s="569"/>
      <c r="AC105" s="569"/>
      <c r="AD105" s="569"/>
      <c r="AE105" s="569"/>
      <c r="AF105" s="569"/>
      <c r="AG105" s="514"/>
      <c r="AH105" s="514"/>
      <c r="AI105" s="580"/>
      <c r="AJ105" s="514"/>
      <c r="AK105" s="514"/>
      <c r="AL105" s="580"/>
      <c r="AM105" s="514"/>
      <c r="AN105" s="514"/>
      <c r="AO105" s="580"/>
      <c r="AP105" s="514"/>
      <c r="AQ105" s="514"/>
      <c r="AR105" s="569"/>
    </row>
    <row r="106" spans="1:44" ht="15.75" customHeight="1">
      <c r="A106" s="969" t="s">
        <v>233</v>
      </c>
      <c r="B106" s="665" t="s">
        <v>324</v>
      </c>
      <c r="C106" s="696"/>
      <c r="D106" s="576">
        <v>8</v>
      </c>
      <c r="E106" s="577"/>
      <c r="F106" s="697"/>
      <c r="G106" s="670">
        <v>4</v>
      </c>
      <c r="H106" s="698">
        <f t="shared" si="235"/>
        <v>120</v>
      </c>
      <c r="I106" s="572">
        <f t="shared" ref="I106:I107" si="272">J106+L106+K106</f>
        <v>52</v>
      </c>
      <c r="J106" s="699">
        <v>26</v>
      </c>
      <c r="K106" s="576"/>
      <c r="L106" s="576">
        <v>26</v>
      </c>
      <c r="M106" s="700">
        <f t="shared" si="237"/>
        <v>68</v>
      </c>
      <c r="N106" s="510"/>
      <c r="O106" s="511"/>
      <c r="P106" s="703"/>
      <c r="Q106" s="507"/>
      <c r="R106" s="511"/>
      <c r="S106" s="509"/>
      <c r="T106" s="510"/>
      <c r="U106" s="511"/>
      <c r="V106" s="509"/>
      <c r="W106" s="507"/>
      <c r="X106" s="509">
        <v>4</v>
      </c>
      <c r="Y106" s="569"/>
      <c r="Z106" s="569"/>
      <c r="AA106" s="569"/>
      <c r="AB106" s="569"/>
      <c r="AC106" s="569"/>
      <c r="AD106" s="569"/>
      <c r="AE106" s="569"/>
      <c r="AF106" s="569"/>
      <c r="AG106" s="514" t="b">
        <f t="shared" ref="AG106:AH106" si="273">ISBLANK(N106)</f>
        <v>1</v>
      </c>
      <c r="AH106" s="514" t="b">
        <f t="shared" si="273"/>
        <v>1</v>
      </c>
      <c r="AI106" s="580"/>
      <c r="AJ106" s="514" t="b">
        <f t="shared" ref="AJ106:AK106" si="274">ISBLANK(Q106)</f>
        <v>1</v>
      </c>
      <c r="AK106" s="514" t="b">
        <f t="shared" si="274"/>
        <v>1</v>
      </c>
      <c r="AL106" s="580"/>
      <c r="AM106" s="514" t="b">
        <f t="shared" ref="AM106:AN106" si="275">ISBLANK(T106)</f>
        <v>1</v>
      </c>
      <c r="AN106" s="514" t="b">
        <f t="shared" si="275"/>
        <v>1</v>
      </c>
      <c r="AO106" s="580"/>
      <c r="AP106" s="514" t="b">
        <f t="shared" ref="AP106:AQ106" si="276">ISBLANK(W106)</f>
        <v>1</v>
      </c>
      <c r="AQ106" s="514" t="b">
        <f t="shared" si="276"/>
        <v>0</v>
      </c>
      <c r="AR106" s="569"/>
    </row>
    <row r="107" spans="1:44" ht="15.75" customHeight="1">
      <c r="A107" s="889"/>
      <c r="B107" s="665" t="s">
        <v>234</v>
      </c>
      <c r="C107" s="696"/>
      <c r="D107" s="576">
        <v>8</v>
      </c>
      <c r="E107" s="577"/>
      <c r="F107" s="697"/>
      <c r="G107" s="670">
        <v>4</v>
      </c>
      <c r="H107" s="698">
        <f t="shared" si="235"/>
        <v>120</v>
      </c>
      <c r="I107" s="572">
        <f t="shared" si="272"/>
        <v>52</v>
      </c>
      <c r="J107" s="699">
        <v>26</v>
      </c>
      <c r="K107" s="576"/>
      <c r="L107" s="576">
        <v>26</v>
      </c>
      <c r="M107" s="700">
        <f t="shared" si="237"/>
        <v>68</v>
      </c>
      <c r="N107" s="510"/>
      <c r="O107" s="511"/>
      <c r="P107" s="703"/>
      <c r="Q107" s="507"/>
      <c r="R107" s="511"/>
      <c r="S107" s="509"/>
      <c r="T107" s="510"/>
      <c r="U107" s="511"/>
      <c r="V107" s="509"/>
      <c r="W107" s="507"/>
      <c r="X107" s="509">
        <v>4</v>
      </c>
      <c r="Y107" s="569"/>
      <c r="Z107" s="569"/>
      <c r="AA107" s="569"/>
      <c r="AB107" s="569"/>
      <c r="AC107" s="569"/>
      <c r="AD107" s="569"/>
      <c r="AE107" s="569"/>
      <c r="AF107" s="569"/>
      <c r="AG107" s="514"/>
      <c r="AH107" s="514"/>
      <c r="AI107" s="580"/>
      <c r="AJ107" s="514"/>
      <c r="AK107" s="514"/>
      <c r="AL107" s="580"/>
      <c r="AM107" s="514"/>
      <c r="AN107" s="514"/>
      <c r="AO107" s="580"/>
      <c r="AP107" s="514"/>
      <c r="AQ107" s="514"/>
      <c r="AR107" s="569"/>
    </row>
    <row r="108" spans="1:44" ht="15.75" customHeight="1">
      <c r="A108" s="969" t="s">
        <v>236</v>
      </c>
      <c r="B108" s="705" t="s">
        <v>327</v>
      </c>
      <c r="C108" s="696"/>
      <c r="D108" s="576">
        <v>8</v>
      </c>
      <c r="E108" s="577"/>
      <c r="F108" s="697"/>
      <c r="G108" s="670">
        <v>4</v>
      </c>
      <c r="H108" s="704">
        <f t="shared" si="235"/>
        <v>120</v>
      </c>
      <c r="I108" s="572">
        <f t="shared" ref="I108:I109" si="277">J108+L108</f>
        <v>52</v>
      </c>
      <c r="J108" s="699">
        <v>26</v>
      </c>
      <c r="K108" s="576"/>
      <c r="L108" s="576">
        <v>26</v>
      </c>
      <c r="M108" s="700">
        <f t="shared" si="237"/>
        <v>68</v>
      </c>
      <c r="N108" s="510"/>
      <c r="O108" s="511"/>
      <c r="P108" s="703"/>
      <c r="Q108" s="507"/>
      <c r="R108" s="511"/>
      <c r="S108" s="509"/>
      <c r="T108" s="510"/>
      <c r="U108" s="511"/>
      <c r="V108" s="509"/>
      <c r="W108" s="507"/>
      <c r="X108" s="509">
        <v>4</v>
      </c>
      <c r="Y108" s="569"/>
      <c r="Z108" s="569"/>
      <c r="AA108" s="569"/>
      <c r="AB108" s="569"/>
      <c r="AC108" s="569"/>
      <c r="AD108" s="569"/>
      <c r="AE108" s="569"/>
      <c r="AF108" s="569"/>
      <c r="AG108" s="706" t="b">
        <f t="shared" ref="AG108:AH108" si="278">ISBLANK(N108)</f>
        <v>1</v>
      </c>
      <c r="AH108" s="706" t="b">
        <f t="shared" si="278"/>
        <v>1</v>
      </c>
      <c r="AI108" s="707"/>
      <c r="AJ108" s="706" t="b">
        <f t="shared" ref="AJ108:AK108" si="279">ISBLANK(Q108)</f>
        <v>1</v>
      </c>
      <c r="AK108" s="706" t="b">
        <f t="shared" si="279"/>
        <v>1</v>
      </c>
      <c r="AL108" s="707"/>
      <c r="AM108" s="706" t="b">
        <f t="shared" ref="AM108:AN108" si="280">ISBLANK(T108)</f>
        <v>1</v>
      </c>
      <c r="AN108" s="706" t="b">
        <f t="shared" si="280"/>
        <v>1</v>
      </c>
      <c r="AO108" s="707"/>
      <c r="AP108" s="706" t="b">
        <f t="shared" ref="AP108:AQ108" si="281">ISBLANK(W108)</f>
        <v>1</v>
      </c>
      <c r="AQ108" s="706" t="b">
        <f t="shared" si="281"/>
        <v>0</v>
      </c>
      <c r="AR108" s="569"/>
    </row>
    <row r="109" spans="1:44" ht="15.75" customHeight="1">
      <c r="A109" s="889"/>
      <c r="B109" s="655" t="s">
        <v>329</v>
      </c>
      <c r="C109" s="696"/>
      <c r="D109" s="576">
        <v>8</v>
      </c>
      <c r="E109" s="577"/>
      <c r="F109" s="697"/>
      <c r="G109" s="670">
        <v>4</v>
      </c>
      <c r="H109" s="704">
        <f t="shared" si="235"/>
        <v>120</v>
      </c>
      <c r="I109" s="572">
        <f t="shared" si="277"/>
        <v>52</v>
      </c>
      <c r="J109" s="699">
        <v>26</v>
      </c>
      <c r="K109" s="576"/>
      <c r="L109" s="576">
        <v>26</v>
      </c>
      <c r="M109" s="700">
        <f t="shared" si="237"/>
        <v>68</v>
      </c>
      <c r="N109" s="510"/>
      <c r="O109" s="511"/>
      <c r="P109" s="703"/>
      <c r="Q109" s="507"/>
      <c r="R109" s="511"/>
      <c r="S109" s="509"/>
      <c r="T109" s="510"/>
      <c r="U109" s="511"/>
      <c r="V109" s="509"/>
      <c r="W109" s="507"/>
      <c r="X109" s="509">
        <v>4</v>
      </c>
      <c r="Y109" s="569"/>
      <c r="Z109" s="569"/>
      <c r="AA109" s="569"/>
      <c r="AB109" s="569"/>
      <c r="AC109" s="569"/>
      <c r="AD109" s="569"/>
      <c r="AE109" s="569"/>
      <c r="AF109" s="569"/>
      <c r="AG109" s="514"/>
      <c r="AH109" s="514"/>
      <c r="AI109" s="580"/>
      <c r="AJ109" s="514"/>
      <c r="AK109" s="514"/>
      <c r="AL109" s="580"/>
      <c r="AM109" s="514"/>
      <c r="AN109" s="514"/>
      <c r="AO109" s="580"/>
      <c r="AP109" s="514"/>
      <c r="AQ109" s="514"/>
      <c r="AR109" s="569"/>
    </row>
    <row r="110" spans="1:44" ht="15.75" customHeight="1">
      <c r="A110" s="891" t="s">
        <v>239</v>
      </c>
      <c r="B110" s="892"/>
      <c r="C110" s="892"/>
      <c r="D110" s="892"/>
      <c r="E110" s="892"/>
      <c r="F110" s="893"/>
      <c r="G110" s="147">
        <f t="shared" ref="G110:X110" si="282">G90+G92+G94+G96+G98+G100+G102+G104+G106+G108</f>
        <v>40</v>
      </c>
      <c r="H110" s="147">
        <f t="shared" si="282"/>
        <v>1200</v>
      </c>
      <c r="I110" s="147">
        <f t="shared" si="282"/>
        <v>545</v>
      </c>
      <c r="J110" s="147">
        <f t="shared" si="282"/>
        <v>247</v>
      </c>
      <c r="K110" s="147">
        <f t="shared" si="282"/>
        <v>0</v>
      </c>
      <c r="L110" s="147">
        <f t="shared" si="282"/>
        <v>298</v>
      </c>
      <c r="M110" s="147">
        <f t="shared" si="282"/>
        <v>655</v>
      </c>
      <c r="N110" s="147">
        <f t="shared" si="282"/>
        <v>0</v>
      </c>
      <c r="O110" s="147">
        <f t="shared" si="282"/>
        <v>0</v>
      </c>
      <c r="P110" s="147">
        <f t="shared" si="282"/>
        <v>0</v>
      </c>
      <c r="Q110" s="147">
        <f t="shared" si="282"/>
        <v>4</v>
      </c>
      <c r="R110" s="147">
        <f t="shared" si="282"/>
        <v>6</v>
      </c>
      <c r="S110" s="147">
        <f t="shared" si="282"/>
        <v>6</v>
      </c>
      <c r="T110" s="147">
        <f t="shared" si="282"/>
        <v>3</v>
      </c>
      <c r="U110" s="147">
        <f t="shared" si="282"/>
        <v>6</v>
      </c>
      <c r="V110" s="147">
        <f t="shared" si="282"/>
        <v>6</v>
      </c>
      <c r="W110" s="147">
        <f t="shared" si="282"/>
        <v>8</v>
      </c>
      <c r="X110" s="147">
        <f t="shared" si="282"/>
        <v>8</v>
      </c>
      <c r="Y110" s="149">
        <f t="shared" ref="Y110:AC110" si="283">SUM(Y92:Y109)</f>
        <v>0</v>
      </c>
      <c r="Z110" s="148">
        <f t="shared" si="283"/>
        <v>0</v>
      </c>
      <c r="AA110" s="148">
        <f t="shared" si="283"/>
        <v>0</v>
      </c>
      <c r="AB110" s="148">
        <f t="shared" si="283"/>
        <v>0</v>
      </c>
      <c r="AC110" s="148">
        <f t="shared" si="283"/>
        <v>0</v>
      </c>
      <c r="AD110" s="78"/>
      <c r="AE110" s="78"/>
      <c r="AF110" s="78"/>
      <c r="AG110" s="309">
        <f t="shared" ref="AG110:AQ110" si="284">SUMIF(AG90:AG109,FALSE,$G90:$G109)</f>
        <v>0</v>
      </c>
      <c r="AH110" s="309">
        <f t="shared" si="284"/>
        <v>0</v>
      </c>
      <c r="AI110" s="309">
        <f t="shared" si="284"/>
        <v>0</v>
      </c>
      <c r="AJ110" s="309">
        <f t="shared" si="284"/>
        <v>4</v>
      </c>
      <c r="AK110" s="309">
        <f t="shared" si="284"/>
        <v>8</v>
      </c>
      <c r="AL110" s="309">
        <f t="shared" si="284"/>
        <v>0</v>
      </c>
      <c r="AM110" s="309">
        <f t="shared" si="284"/>
        <v>4</v>
      </c>
      <c r="AN110" s="309">
        <f t="shared" si="284"/>
        <v>8</v>
      </c>
      <c r="AO110" s="309">
        <f t="shared" si="284"/>
        <v>0</v>
      </c>
      <c r="AP110" s="309">
        <f t="shared" si="284"/>
        <v>8</v>
      </c>
      <c r="AQ110" s="309">
        <f t="shared" si="284"/>
        <v>8</v>
      </c>
      <c r="AR110" s="302">
        <f>SUM(AG110:AQ110)</f>
        <v>40</v>
      </c>
    </row>
    <row r="111" spans="1:44" ht="15.75" customHeight="1">
      <c r="A111" s="942" t="s">
        <v>240</v>
      </c>
      <c r="B111" s="892"/>
      <c r="C111" s="892"/>
      <c r="D111" s="892"/>
      <c r="E111" s="892"/>
      <c r="F111" s="893"/>
      <c r="G111" s="266">
        <f t="shared" ref="G111:AC111" si="285">G110+G88</f>
        <v>60</v>
      </c>
      <c r="H111" s="267">
        <f t="shared" si="285"/>
        <v>1920</v>
      </c>
      <c r="I111" s="267">
        <f t="shared" si="285"/>
        <v>764</v>
      </c>
      <c r="J111" s="267">
        <f t="shared" si="285"/>
        <v>265</v>
      </c>
      <c r="K111" s="267">
        <f t="shared" si="285"/>
        <v>0</v>
      </c>
      <c r="L111" s="267">
        <f t="shared" si="285"/>
        <v>499</v>
      </c>
      <c r="M111" s="267">
        <f t="shared" si="285"/>
        <v>1036</v>
      </c>
      <c r="N111" s="148">
        <f t="shared" si="285"/>
        <v>0</v>
      </c>
      <c r="O111" s="148">
        <f t="shared" si="285"/>
        <v>0</v>
      </c>
      <c r="P111" s="148">
        <f t="shared" si="285"/>
        <v>0</v>
      </c>
      <c r="Q111" s="148">
        <f t="shared" si="285"/>
        <v>4</v>
      </c>
      <c r="R111" s="148">
        <f t="shared" si="285"/>
        <v>8</v>
      </c>
      <c r="S111" s="148">
        <f t="shared" si="285"/>
        <v>8</v>
      </c>
      <c r="T111" s="148">
        <f t="shared" si="285"/>
        <v>6</v>
      </c>
      <c r="U111" s="148">
        <f t="shared" si="285"/>
        <v>9</v>
      </c>
      <c r="V111" s="148">
        <f t="shared" si="285"/>
        <v>9</v>
      </c>
      <c r="W111" s="148">
        <f t="shared" si="285"/>
        <v>11</v>
      </c>
      <c r="X111" s="148">
        <f t="shared" si="285"/>
        <v>11</v>
      </c>
      <c r="Y111" s="149">
        <f t="shared" si="285"/>
        <v>0</v>
      </c>
      <c r="Z111" s="148">
        <f t="shared" si="285"/>
        <v>0</v>
      </c>
      <c r="AA111" s="148">
        <f t="shared" si="285"/>
        <v>0</v>
      </c>
      <c r="AB111" s="148">
        <f t="shared" si="285"/>
        <v>0</v>
      </c>
      <c r="AC111" s="148">
        <f t="shared" si="285"/>
        <v>0</v>
      </c>
      <c r="AD111" s="78"/>
      <c r="AE111" s="78"/>
      <c r="AF111" s="78"/>
      <c r="AG111" s="299"/>
      <c r="AH111" s="299"/>
      <c r="AI111" s="299"/>
      <c r="AJ111" s="299"/>
      <c r="AK111" s="299"/>
      <c r="AL111" s="299"/>
      <c r="AM111" s="299"/>
      <c r="AN111" s="299"/>
      <c r="AO111" s="299"/>
      <c r="AP111" s="299"/>
      <c r="AQ111" s="299"/>
      <c r="AR111" s="78"/>
    </row>
    <row r="112" spans="1:44" ht="15.75" customHeight="1">
      <c r="A112" s="941" t="s">
        <v>241</v>
      </c>
      <c r="B112" s="886"/>
      <c r="C112" s="886"/>
      <c r="D112" s="886"/>
      <c r="E112" s="886"/>
      <c r="F112" s="887"/>
      <c r="G112" s="266">
        <f t="shared" ref="G112:M112" si="286">G111+G64</f>
        <v>240</v>
      </c>
      <c r="H112" s="267">
        <f t="shared" si="286"/>
        <v>7170</v>
      </c>
      <c r="I112" s="267">
        <f t="shared" si="286"/>
        <v>2583</v>
      </c>
      <c r="J112" s="267">
        <f t="shared" si="286"/>
        <v>1044</v>
      </c>
      <c r="K112" s="267">
        <f t="shared" si="286"/>
        <v>63</v>
      </c>
      <c r="L112" s="267">
        <f t="shared" si="286"/>
        <v>1476</v>
      </c>
      <c r="M112" s="267">
        <f t="shared" si="286"/>
        <v>4467</v>
      </c>
      <c r="N112" s="148">
        <f t="shared" ref="N112:X112" si="287">N64+N111</f>
        <v>23</v>
      </c>
      <c r="O112" s="148">
        <f t="shared" si="287"/>
        <v>17</v>
      </c>
      <c r="P112" s="148">
        <f t="shared" si="287"/>
        <v>17</v>
      </c>
      <c r="Q112" s="148">
        <f t="shared" si="287"/>
        <v>20</v>
      </c>
      <c r="R112" s="148">
        <f t="shared" si="287"/>
        <v>16</v>
      </c>
      <c r="S112" s="148">
        <f t="shared" si="287"/>
        <v>16</v>
      </c>
      <c r="T112" s="148">
        <f t="shared" si="287"/>
        <v>17</v>
      </c>
      <c r="U112" s="148">
        <f t="shared" si="287"/>
        <v>13</v>
      </c>
      <c r="V112" s="148">
        <f t="shared" si="287"/>
        <v>13</v>
      </c>
      <c r="W112" s="148">
        <f t="shared" si="287"/>
        <v>18</v>
      </c>
      <c r="X112" s="148">
        <f t="shared" si="287"/>
        <v>15</v>
      </c>
      <c r="Y112" s="27"/>
      <c r="Z112" s="27"/>
      <c r="AA112" s="268">
        <v>22</v>
      </c>
      <c r="AB112" s="268">
        <v>22</v>
      </c>
      <c r="AC112" s="268">
        <v>22</v>
      </c>
      <c r="AD112" s="27"/>
      <c r="AE112" s="27"/>
      <c r="AF112" s="27"/>
      <c r="AG112" s="285"/>
      <c r="AH112" s="285"/>
      <c r="AI112" s="285"/>
      <c r="AJ112" s="285"/>
      <c r="AK112" s="285"/>
      <c r="AL112" s="285"/>
      <c r="AM112" s="285"/>
      <c r="AN112" s="285"/>
      <c r="AO112" s="285"/>
      <c r="AP112" s="285"/>
      <c r="AQ112" s="285"/>
      <c r="AR112" s="27"/>
    </row>
    <row r="113" spans="1:44" ht="15.75" customHeight="1">
      <c r="A113" s="894" t="s">
        <v>242</v>
      </c>
      <c r="B113" s="892"/>
      <c r="C113" s="892"/>
      <c r="D113" s="892"/>
      <c r="E113" s="892"/>
      <c r="F113" s="892"/>
      <c r="G113" s="892"/>
      <c r="H113" s="892"/>
      <c r="I113" s="892"/>
      <c r="J113" s="892"/>
      <c r="K113" s="892"/>
      <c r="L113" s="892"/>
      <c r="M113" s="893"/>
      <c r="N113" s="148">
        <f t="shared" ref="N113:AC113" si="288">N112</f>
        <v>23</v>
      </c>
      <c r="O113" s="148">
        <f t="shared" si="288"/>
        <v>17</v>
      </c>
      <c r="P113" s="148">
        <f t="shared" si="288"/>
        <v>17</v>
      </c>
      <c r="Q113" s="148">
        <f t="shared" si="288"/>
        <v>20</v>
      </c>
      <c r="R113" s="148">
        <f t="shared" si="288"/>
        <v>16</v>
      </c>
      <c r="S113" s="148">
        <f t="shared" si="288"/>
        <v>16</v>
      </c>
      <c r="T113" s="148">
        <f t="shared" si="288"/>
        <v>17</v>
      </c>
      <c r="U113" s="148">
        <f t="shared" si="288"/>
        <v>13</v>
      </c>
      <c r="V113" s="148">
        <f t="shared" si="288"/>
        <v>13</v>
      </c>
      <c r="W113" s="148">
        <f t="shared" si="288"/>
        <v>18</v>
      </c>
      <c r="X113" s="148">
        <f t="shared" si="288"/>
        <v>15</v>
      </c>
      <c r="Y113" s="149">
        <f t="shared" si="288"/>
        <v>0</v>
      </c>
      <c r="Z113" s="148">
        <f t="shared" si="288"/>
        <v>0</v>
      </c>
      <c r="AA113" s="148">
        <f t="shared" si="288"/>
        <v>22</v>
      </c>
      <c r="AB113" s="148">
        <f t="shared" si="288"/>
        <v>22</v>
      </c>
      <c r="AC113" s="148">
        <f t="shared" si="288"/>
        <v>22</v>
      </c>
      <c r="AD113" s="27"/>
      <c r="AE113" s="27"/>
      <c r="AF113" s="27"/>
      <c r="AG113" s="285"/>
      <c r="AH113" s="285"/>
      <c r="AI113" s="285"/>
      <c r="AJ113" s="285"/>
      <c r="AK113" s="285"/>
      <c r="AL113" s="285"/>
      <c r="AM113" s="285"/>
      <c r="AN113" s="285"/>
      <c r="AO113" s="285"/>
      <c r="AP113" s="285"/>
      <c r="AQ113" s="285"/>
      <c r="AR113" s="27"/>
    </row>
    <row r="114" spans="1:44" ht="15.75" customHeight="1">
      <c r="A114" s="894" t="s">
        <v>243</v>
      </c>
      <c r="B114" s="892"/>
      <c r="C114" s="892"/>
      <c r="D114" s="892"/>
      <c r="E114" s="892"/>
      <c r="F114" s="892"/>
      <c r="G114" s="892"/>
      <c r="H114" s="892"/>
      <c r="I114" s="892"/>
      <c r="J114" s="892"/>
      <c r="K114" s="892"/>
      <c r="L114" s="892"/>
      <c r="M114" s="893"/>
      <c r="N114" s="148">
        <v>3</v>
      </c>
      <c r="O114" s="247"/>
      <c r="P114" s="269">
        <v>3</v>
      </c>
      <c r="Q114" s="269">
        <v>3</v>
      </c>
      <c r="R114" s="269"/>
      <c r="S114" s="269">
        <v>4</v>
      </c>
      <c r="T114" s="269">
        <v>3</v>
      </c>
      <c r="U114" s="269"/>
      <c r="V114" s="269">
        <v>3</v>
      </c>
      <c r="W114" s="269">
        <v>3</v>
      </c>
      <c r="X114" s="269">
        <v>3</v>
      </c>
      <c r="Y114" s="27"/>
      <c r="Z114" s="27"/>
      <c r="AA114" s="27"/>
      <c r="AB114" s="27"/>
      <c r="AC114" s="27"/>
      <c r="AD114" s="27"/>
      <c r="AE114" s="27"/>
      <c r="AF114" s="27"/>
      <c r="AG114" s="285"/>
      <c r="AH114" s="285"/>
      <c r="AI114" s="285"/>
      <c r="AJ114" s="285"/>
      <c r="AK114" s="285"/>
      <c r="AL114" s="285"/>
      <c r="AM114" s="285"/>
      <c r="AN114" s="285"/>
      <c r="AO114" s="285"/>
      <c r="AP114" s="285"/>
      <c r="AQ114" s="285"/>
      <c r="AR114" s="27"/>
    </row>
    <row r="115" spans="1:44" ht="15.75" customHeight="1">
      <c r="A115" s="894" t="s">
        <v>244</v>
      </c>
      <c r="B115" s="892"/>
      <c r="C115" s="892"/>
      <c r="D115" s="892"/>
      <c r="E115" s="892"/>
      <c r="F115" s="892"/>
      <c r="G115" s="892"/>
      <c r="H115" s="892"/>
      <c r="I115" s="892"/>
      <c r="J115" s="892"/>
      <c r="K115" s="892"/>
      <c r="L115" s="892"/>
      <c r="M115" s="893"/>
      <c r="N115" s="215">
        <v>3</v>
      </c>
      <c r="O115" s="270"/>
      <c r="P115" s="271">
        <v>4</v>
      </c>
      <c r="Q115" s="271">
        <v>3</v>
      </c>
      <c r="R115" s="271"/>
      <c r="S115" s="271">
        <v>4</v>
      </c>
      <c r="T115" s="271">
        <v>5</v>
      </c>
      <c r="U115" s="271"/>
      <c r="V115" s="271">
        <v>4</v>
      </c>
      <c r="W115" s="271">
        <v>5</v>
      </c>
      <c r="X115" s="271">
        <v>2</v>
      </c>
      <c r="Y115" s="27"/>
      <c r="Z115" s="27"/>
      <c r="AA115" s="27"/>
      <c r="AB115" s="27"/>
      <c r="AC115" s="27"/>
      <c r="AD115" s="27"/>
      <c r="AE115" s="27"/>
      <c r="AF115" s="27"/>
      <c r="AG115" s="285"/>
      <c r="AH115" s="285"/>
      <c r="AI115" s="285"/>
      <c r="AJ115" s="285"/>
      <c r="AK115" s="285"/>
      <c r="AL115" s="285"/>
      <c r="AM115" s="285"/>
      <c r="AN115" s="285"/>
      <c r="AO115" s="285"/>
      <c r="AP115" s="285"/>
      <c r="AQ115" s="285"/>
      <c r="AR115" s="27"/>
    </row>
    <row r="116" spans="1:44" ht="15.75" customHeight="1">
      <c r="A116" s="894" t="s">
        <v>245</v>
      </c>
      <c r="B116" s="892"/>
      <c r="C116" s="892"/>
      <c r="D116" s="892"/>
      <c r="E116" s="892"/>
      <c r="F116" s="892"/>
      <c r="G116" s="892"/>
      <c r="H116" s="892"/>
      <c r="I116" s="892"/>
      <c r="J116" s="892"/>
      <c r="K116" s="892"/>
      <c r="L116" s="892"/>
      <c r="M116" s="893"/>
      <c r="N116" s="272"/>
      <c r="O116" s="273"/>
      <c r="P116" s="273"/>
      <c r="Q116" s="274"/>
      <c r="R116" s="274"/>
      <c r="S116" s="274"/>
      <c r="T116" s="274"/>
      <c r="U116" s="274"/>
      <c r="V116" s="274"/>
      <c r="W116" s="274"/>
      <c r="X116" s="274"/>
      <c r="Y116" s="27"/>
      <c r="Z116" s="27"/>
      <c r="AA116" s="27"/>
      <c r="AB116" s="27"/>
      <c r="AC116" s="27"/>
      <c r="AD116" s="27"/>
      <c r="AE116" s="27"/>
      <c r="AF116" s="27"/>
      <c r="AG116" s="285"/>
      <c r="AH116" s="285"/>
      <c r="AI116" s="285"/>
      <c r="AJ116" s="285"/>
      <c r="AK116" s="285"/>
      <c r="AL116" s="285"/>
      <c r="AM116" s="285"/>
      <c r="AN116" s="285"/>
      <c r="AO116" s="285"/>
      <c r="AP116" s="285"/>
      <c r="AQ116" s="285"/>
      <c r="AR116" s="27"/>
    </row>
    <row r="117" spans="1:44" ht="15.75" customHeight="1">
      <c r="A117" s="895" t="s">
        <v>246</v>
      </c>
      <c r="B117" s="896"/>
      <c r="C117" s="896"/>
      <c r="D117" s="896"/>
      <c r="E117" s="896"/>
      <c r="F117" s="896"/>
      <c r="G117" s="896"/>
      <c r="H117" s="896"/>
      <c r="I117" s="896"/>
      <c r="J117" s="896"/>
      <c r="K117" s="896"/>
      <c r="L117" s="896"/>
      <c r="M117" s="897"/>
      <c r="N117" s="275"/>
      <c r="O117" s="273"/>
      <c r="P117" s="273"/>
      <c r="Q117" s="276"/>
      <c r="R117" s="276"/>
      <c r="S117" s="277"/>
      <c r="T117" s="277">
        <v>1</v>
      </c>
      <c r="U117" s="276"/>
      <c r="V117" s="277">
        <v>1</v>
      </c>
      <c r="W117" s="277">
        <v>1</v>
      </c>
      <c r="X117" s="276"/>
      <c r="Y117" s="27"/>
      <c r="Z117" s="27"/>
      <c r="AA117" s="27"/>
      <c r="AB117" s="27"/>
      <c r="AC117" s="27"/>
      <c r="AD117" s="27"/>
      <c r="AE117" s="27"/>
      <c r="AF117" s="27"/>
      <c r="AG117" s="285"/>
      <c r="AH117" s="285"/>
      <c r="AI117" s="285"/>
      <c r="AJ117" s="285"/>
      <c r="AK117" s="285"/>
      <c r="AL117" s="285"/>
      <c r="AM117" s="285"/>
      <c r="AN117" s="285"/>
      <c r="AO117" s="285"/>
      <c r="AP117" s="285"/>
      <c r="AQ117" s="285"/>
      <c r="AR117" s="27"/>
    </row>
    <row r="118" spans="1:44" ht="15.75" customHeight="1">
      <c r="A118" s="898" t="s">
        <v>247</v>
      </c>
      <c r="B118" s="892"/>
      <c r="C118" s="892"/>
      <c r="D118" s="892"/>
      <c r="E118" s="892"/>
      <c r="F118" s="892"/>
      <c r="G118" s="892"/>
      <c r="H118" s="892"/>
      <c r="I118" s="892"/>
      <c r="J118" s="892"/>
      <c r="K118" s="892"/>
      <c r="L118" s="892"/>
      <c r="M118" s="893"/>
      <c r="N118" s="899" t="s">
        <v>248</v>
      </c>
      <c r="O118" s="886"/>
      <c r="P118" s="887"/>
      <c r="Q118" s="885">
        <f>G64/G112*100</f>
        <v>75</v>
      </c>
      <c r="R118" s="886"/>
      <c r="S118" s="887"/>
      <c r="T118" s="885" t="s">
        <v>249</v>
      </c>
      <c r="U118" s="886"/>
      <c r="V118" s="887"/>
      <c r="W118" s="885">
        <f>G111/G112*100</f>
        <v>25</v>
      </c>
      <c r="X118" s="887"/>
      <c r="Y118" s="278">
        <f>SUM(N118:X118)</f>
        <v>100</v>
      </c>
      <c r="Z118" s="27"/>
      <c r="AA118" s="27"/>
      <c r="AB118" s="27"/>
      <c r="AC118" s="27"/>
      <c r="AD118" s="27"/>
      <c r="AE118" s="27"/>
      <c r="AF118" s="27" t="s">
        <v>330</v>
      </c>
      <c r="AG118" s="27" t="s">
        <v>331</v>
      </c>
      <c r="AH118" s="393" t="s">
        <v>332</v>
      </c>
      <c r="AI118" s="285" t="s">
        <v>333</v>
      </c>
      <c r="AJ118" s="285" t="s">
        <v>334</v>
      </c>
      <c r="AK118" s="285"/>
      <c r="AL118" s="285"/>
      <c r="AM118" s="285"/>
      <c r="AN118" s="285"/>
      <c r="AO118" s="285"/>
      <c r="AP118" s="285"/>
      <c r="AQ118" s="285"/>
      <c r="AR118" s="27"/>
    </row>
    <row r="119" spans="1:44" ht="15.75" customHeight="1">
      <c r="A119" s="279"/>
      <c r="B119" s="279"/>
      <c r="C119" s="279"/>
      <c r="D119" s="279"/>
      <c r="E119" s="279"/>
      <c r="F119" s="279"/>
      <c r="G119" s="279"/>
      <c r="H119" s="279"/>
      <c r="I119" s="279"/>
      <c r="J119" s="279"/>
      <c r="K119" s="279"/>
      <c r="L119" s="279"/>
      <c r="M119" s="279"/>
      <c r="N119" s="280"/>
      <c r="O119" s="280"/>
      <c r="P119" s="280"/>
      <c r="Q119" s="281"/>
      <c r="R119" s="281"/>
      <c r="S119" s="281"/>
      <c r="T119" s="280"/>
      <c r="U119" s="280"/>
      <c r="V119" s="280"/>
      <c r="W119" s="280"/>
      <c r="X119" s="280"/>
      <c r="Y119" s="27"/>
      <c r="Z119" s="27"/>
      <c r="AA119" s="27"/>
      <c r="AB119" s="27"/>
      <c r="AC119" s="27"/>
      <c r="AD119" s="27"/>
      <c r="AE119" s="27" t="s">
        <v>71</v>
      </c>
      <c r="AF119" s="288">
        <f t="shared" ref="AF119:AF122" si="289">AF10</f>
        <v>51</v>
      </c>
      <c r="AG119" s="298">
        <f t="shared" ref="AG119:AG122" si="290">AF30</f>
        <v>6</v>
      </c>
      <c r="AH119" s="298">
        <f t="shared" ref="AH119:AH122" si="291">AF56</f>
        <v>3</v>
      </c>
      <c r="AI119" s="394">
        <f t="shared" ref="AI119:AI120" si="292">AF67</f>
        <v>0</v>
      </c>
      <c r="AJ119" s="394">
        <f t="shared" ref="AJ119:AJ122" si="293">AF92</f>
        <v>0</v>
      </c>
      <c r="AK119" s="298">
        <f t="shared" ref="AK119:AK123" si="294">SUM(AF119:AJ119)</f>
        <v>60</v>
      </c>
      <c r="AL119" s="285"/>
      <c r="AM119" s="285"/>
      <c r="AN119" s="285"/>
      <c r="AO119" s="285"/>
      <c r="AP119" s="285"/>
      <c r="AQ119" s="285"/>
      <c r="AR119" s="27"/>
    </row>
    <row r="120" spans="1:44" ht="15.75" customHeight="1">
      <c r="A120" s="395" t="s">
        <v>103</v>
      </c>
      <c r="B120" s="396" t="s">
        <v>92</v>
      </c>
      <c r="C120" s="52"/>
      <c r="D120" s="62"/>
      <c r="E120" s="62"/>
      <c r="F120" s="397"/>
      <c r="G120" s="398">
        <f t="shared" ref="G120:J120" si="295">G121+G122</f>
        <v>13.5</v>
      </c>
      <c r="H120" s="398">
        <f t="shared" si="295"/>
        <v>405</v>
      </c>
      <c r="I120" s="398">
        <f t="shared" si="295"/>
        <v>264</v>
      </c>
      <c r="J120" s="398">
        <f t="shared" si="295"/>
        <v>4</v>
      </c>
      <c r="K120" s="398"/>
      <c r="L120" s="398">
        <f t="shared" ref="L120:M120" si="296">L121+L122</f>
        <v>260</v>
      </c>
      <c r="M120" s="398">
        <f t="shared" si="296"/>
        <v>141</v>
      </c>
      <c r="N120" s="25"/>
      <c r="O120" s="58"/>
      <c r="P120" s="23"/>
      <c r="Q120" s="21"/>
      <c r="R120" s="58"/>
      <c r="S120" s="23"/>
      <c r="T120" s="21"/>
      <c r="U120" s="58"/>
      <c r="V120" s="23"/>
      <c r="W120" s="21"/>
      <c r="X120" s="23"/>
      <c r="Y120" s="27"/>
      <c r="Z120" s="27"/>
      <c r="AA120" s="27"/>
      <c r="AB120" s="27"/>
      <c r="AC120" s="27"/>
      <c r="AD120" s="27"/>
      <c r="AE120" s="27" t="s">
        <v>72</v>
      </c>
      <c r="AF120" s="288">
        <f t="shared" si="289"/>
        <v>17</v>
      </c>
      <c r="AG120" s="298">
        <f t="shared" si="290"/>
        <v>24</v>
      </c>
      <c r="AH120" s="298">
        <f t="shared" si="291"/>
        <v>3</v>
      </c>
      <c r="AI120" s="394">
        <f t="shared" si="292"/>
        <v>4</v>
      </c>
      <c r="AJ120" s="394">
        <f t="shared" si="293"/>
        <v>12</v>
      </c>
      <c r="AK120" s="298">
        <f t="shared" si="294"/>
        <v>60</v>
      </c>
      <c r="AL120" s="285"/>
      <c r="AM120" s="285"/>
      <c r="AN120" s="285"/>
      <c r="AO120" s="285"/>
      <c r="AP120" s="285"/>
      <c r="AQ120" s="285"/>
      <c r="AR120" s="27"/>
    </row>
    <row r="121" spans="1:44" ht="15.75" customHeight="1">
      <c r="A121" s="140" t="s">
        <v>335</v>
      </c>
      <c r="B121" s="355" t="s">
        <v>92</v>
      </c>
      <c r="C121" s="52"/>
      <c r="D121" s="53" t="s">
        <v>336</v>
      </c>
      <c r="E121" s="72"/>
      <c r="F121" s="73"/>
      <c r="G121" s="399">
        <v>6.5</v>
      </c>
      <c r="H121" s="248">
        <f t="shared" ref="H121:H122" si="297">G121*30</f>
        <v>195</v>
      </c>
      <c r="I121" s="160">
        <f t="shared" ref="I121:I122" si="298">J121+K121+L121</f>
        <v>132</v>
      </c>
      <c r="J121" s="161">
        <v>4</v>
      </c>
      <c r="K121" s="161"/>
      <c r="L121" s="161">
        <v>128</v>
      </c>
      <c r="M121" s="400">
        <f t="shared" ref="M121:M123" si="299">H121-I121</f>
        <v>63</v>
      </c>
      <c r="N121" s="25">
        <v>4</v>
      </c>
      <c r="O121" s="58">
        <v>4</v>
      </c>
      <c r="P121" s="23">
        <v>4</v>
      </c>
      <c r="Q121" s="21"/>
      <c r="R121" s="58"/>
      <c r="S121" s="23"/>
      <c r="T121" s="75"/>
      <c r="U121" s="76"/>
      <c r="V121" s="77"/>
      <c r="W121" s="75"/>
      <c r="X121" s="77"/>
      <c r="Y121" s="27"/>
      <c r="Z121" s="27"/>
      <c r="AA121" s="27"/>
      <c r="AB121" s="27"/>
      <c r="AC121" s="27"/>
      <c r="AD121" s="27"/>
      <c r="AE121" s="27" t="s">
        <v>73</v>
      </c>
      <c r="AF121" s="288">
        <f t="shared" si="289"/>
        <v>0</v>
      </c>
      <c r="AG121" s="298">
        <f t="shared" si="290"/>
        <v>37</v>
      </c>
      <c r="AH121" s="298">
        <f t="shared" si="291"/>
        <v>3</v>
      </c>
      <c r="AI121" s="394">
        <f t="shared" ref="AI121:AI122" si="300">AF72</f>
        <v>8</v>
      </c>
      <c r="AJ121" s="394">
        <f t="shared" si="293"/>
        <v>12</v>
      </c>
      <c r="AK121" s="298">
        <f t="shared" si="294"/>
        <v>60</v>
      </c>
      <c r="AL121" s="285"/>
      <c r="AM121" s="285"/>
      <c r="AN121" s="285"/>
      <c r="AO121" s="285"/>
      <c r="AP121" s="285"/>
      <c r="AQ121" s="285"/>
      <c r="AR121" s="27"/>
    </row>
    <row r="122" spans="1:44" ht="15.75" customHeight="1">
      <c r="A122" s="140" t="s">
        <v>337</v>
      </c>
      <c r="B122" s="355" t="s">
        <v>92</v>
      </c>
      <c r="C122" s="52"/>
      <c r="D122" s="53" t="s">
        <v>338</v>
      </c>
      <c r="E122" s="72"/>
      <c r="F122" s="73"/>
      <c r="G122" s="56">
        <v>7</v>
      </c>
      <c r="H122" s="57">
        <f t="shared" si="297"/>
        <v>210</v>
      </c>
      <c r="I122" s="21">
        <f t="shared" si="298"/>
        <v>132</v>
      </c>
      <c r="J122" s="22"/>
      <c r="K122" s="22"/>
      <c r="L122" s="22">
        <v>132</v>
      </c>
      <c r="M122" s="74">
        <f t="shared" si="299"/>
        <v>78</v>
      </c>
      <c r="N122" s="25"/>
      <c r="O122" s="58"/>
      <c r="P122" s="23"/>
      <c r="Q122" s="21">
        <v>4</v>
      </c>
      <c r="R122" s="58">
        <v>4</v>
      </c>
      <c r="S122" s="23">
        <v>4</v>
      </c>
      <c r="T122" s="75"/>
      <c r="U122" s="76"/>
      <c r="V122" s="77"/>
      <c r="W122" s="75"/>
      <c r="X122" s="77"/>
      <c r="Y122" s="27"/>
      <c r="Z122" s="27"/>
      <c r="AA122" s="27"/>
      <c r="AB122" s="27"/>
      <c r="AC122" s="27"/>
      <c r="AD122" s="27"/>
      <c r="AE122" s="27" t="s">
        <v>74</v>
      </c>
      <c r="AF122" s="288">
        <f t="shared" si="289"/>
        <v>0</v>
      </c>
      <c r="AG122" s="298">
        <f t="shared" si="290"/>
        <v>24</v>
      </c>
      <c r="AH122" s="298">
        <f t="shared" si="291"/>
        <v>12</v>
      </c>
      <c r="AI122" s="394">
        <f t="shared" si="300"/>
        <v>8</v>
      </c>
      <c r="AJ122" s="394">
        <f t="shared" si="293"/>
        <v>16</v>
      </c>
      <c r="AK122" s="298">
        <f t="shared" si="294"/>
        <v>60</v>
      </c>
      <c r="AL122" s="285"/>
      <c r="AM122" s="285"/>
      <c r="AN122" s="285"/>
      <c r="AO122" s="285"/>
      <c r="AP122" s="285"/>
      <c r="AQ122" s="285"/>
      <c r="AR122" s="27"/>
    </row>
    <row r="123" spans="1:44" ht="15.75" customHeight="1">
      <c r="A123" s="140" t="s">
        <v>339</v>
      </c>
      <c r="B123" s="355" t="s">
        <v>92</v>
      </c>
      <c r="C123" s="52"/>
      <c r="D123" s="72" t="s">
        <v>99</v>
      </c>
      <c r="E123" s="62"/>
      <c r="F123" s="73"/>
      <c r="G123" s="56"/>
      <c r="H123" s="57"/>
      <c r="I123" s="79"/>
      <c r="J123" s="22"/>
      <c r="K123" s="22"/>
      <c r="L123" s="22"/>
      <c r="M123" s="74">
        <f t="shared" si="299"/>
        <v>0</v>
      </c>
      <c r="N123" s="25"/>
      <c r="O123" s="58"/>
      <c r="P123" s="23"/>
      <c r="Q123" s="21"/>
      <c r="R123" s="58"/>
      <c r="S123" s="23"/>
      <c r="T123" s="80" t="s">
        <v>100</v>
      </c>
      <c r="U123" s="81" t="s">
        <v>100</v>
      </c>
      <c r="V123" s="82" t="s">
        <v>100</v>
      </c>
      <c r="W123" s="80" t="s">
        <v>100</v>
      </c>
      <c r="X123" s="77"/>
      <c r="Y123" s="27"/>
      <c r="Z123" s="27"/>
      <c r="AA123" s="27"/>
      <c r="AB123" s="27"/>
      <c r="AC123" s="27"/>
      <c r="AD123" s="27"/>
      <c r="AE123" s="27"/>
      <c r="AF123" s="288">
        <f t="shared" ref="AF123:AJ123" si="301">SUM(AF119:AF122)</f>
        <v>68</v>
      </c>
      <c r="AG123" s="298">
        <f t="shared" si="301"/>
        <v>91</v>
      </c>
      <c r="AH123" s="298">
        <f t="shared" si="301"/>
        <v>21</v>
      </c>
      <c r="AI123" s="394">
        <f t="shared" si="301"/>
        <v>20</v>
      </c>
      <c r="AJ123" s="394">
        <f t="shared" si="301"/>
        <v>40</v>
      </c>
      <c r="AK123" s="298">
        <f t="shared" si="294"/>
        <v>240</v>
      </c>
      <c r="AL123" s="285"/>
      <c r="AM123" s="285"/>
      <c r="AN123" s="285"/>
      <c r="AO123" s="285"/>
      <c r="AP123" s="285"/>
      <c r="AQ123" s="285"/>
      <c r="AR123" s="27"/>
    </row>
    <row r="124" spans="1:44" ht="15.75" customHeight="1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85"/>
      <c r="AH124" s="285"/>
      <c r="AI124" s="285"/>
      <c r="AJ124" s="285"/>
      <c r="AK124" s="285"/>
      <c r="AL124" s="285"/>
      <c r="AM124" s="285"/>
      <c r="AN124" s="285"/>
      <c r="AO124" s="285"/>
      <c r="AP124" s="285"/>
      <c r="AQ124" s="285"/>
      <c r="AR124" s="27"/>
    </row>
    <row r="125" spans="1:44" ht="15.75" customHeight="1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85"/>
      <c r="AH125" s="285"/>
      <c r="AI125" s="285"/>
      <c r="AJ125" s="285"/>
      <c r="AK125" s="285"/>
      <c r="AL125" s="285"/>
      <c r="AM125" s="285"/>
      <c r="AN125" s="285"/>
      <c r="AO125" s="285"/>
      <c r="AP125" s="285"/>
      <c r="AQ125" s="285"/>
      <c r="AR125" s="27"/>
    </row>
    <row r="126" spans="1:44" ht="15.75" customHeight="1">
      <c r="A126" s="27"/>
      <c r="B126" s="282" t="s">
        <v>250</v>
      </c>
      <c r="C126" s="282"/>
      <c r="D126" s="940"/>
      <c r="E126" s="830"/>
      <c r="F126" s="830"/>
      <c r="G126" s="830"/>
      <c r="H126" s="282"/>
      <c r="I126" s="939" t="s">
        <v>251</v>
      </c>
      <c r="J126" s="827"/>
      <c r="K126" s="8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85"/>
      <c r="AH126" s="285"/>
      <c r="AI126" s="285"/>
      <c r="AJ126" s="285"/>
      <c r="AK126" s="285"/>
      <c r="AL126" s="285"/>
      <c r="AM126" s="285"/>
      <c r="AN126" s="285"/>
      <c r="AO126" s="285"/>
      <c r="AP126" s="285"/>
      <c r="AQ126" s="285"/>
      <c r="AR126" s="27"/>
    </row>
    <row r="127" spans="1:44" ht="15.75" customHeight="1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85"/>
      <c r="AH127" s="285"/>
      <c r="AI127" s="285"/>
      <c r="AJ127" s="285"/>
      <c r="AK127" s="285"/>
      <c r="AL127" s="285"/>
      <c r="AM127" s="285"/>
      <c r="AN127" s="285"/>
      <c r="AO127" s="285"/>
      <c r="AP127" s="285"/>
      <c r="AQ127" s="285"/>
      <c r="AR127" s="27"/>
    </row>
    <row r="128" spans="1:44" ht="15.75" customHeight="1">
      <c r="A128" s="26"/>
      <c r="B128" s="282" t="s">
        <v>252</v>
      </c>
      <c r="C128" s="282"/>
      <c r="D128" s="940"/>
      <c r="E128" s="830"/>
      <c r="F128" s="830"/>
      <c r="G128" s="830"/>
      <c r="H128" s="282"/>
      <c r="I128" s="939" t="s">
        <v>253</v>
      </c>
      <c r="J128" s="827"/>
      <c r="K128" s="827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299"/>
      <c r="AH128" s="299"/>
      <c r="AI128" s="299"/>
      <c r="AJ128" s="299"/>
      <c r="AK128" s="299"/>
      <c r="AL128" s="299"/>
      <c r="AM128" s="299"/>
      <c r="AN128" s="299"/>
      <c r="AO128" s="299"/>
      <c r="AP128" s="299"/>
      <c r="AQ128" s="299"/>
      <c r="AR128" s="78"/>
    </row>
    <row r="129" spans="1:44" ht="15.75" customHeight="1">
      <c r="A129" s="26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299"/>
      <c r="AH129" s="299"/>
      <c r="AI129" s="299"/>
      <c r="AJ129" s="299"/>
      <c r="AK129" s="299"/>
      <c r="AL129" s="299"/>
      <c r="AM129" s="299"/>
      <c r="AN129" s="299"/>
      <c r="AO129" s="299"/>
      <c r="AP129" s="299"/>
      <c r="AQ129" s="299"/>
      <c r="AR129" s="78"/>
    </row>
    <row r="130" spans="1:44" ht="15.75" customHeight="1">
      <c r="A130" s="26"/>
      <c r="B130" s="708" t="s">
        <v>254</v>
      </c>
      <c r="C130" s="708"/>
      <c r="D130" s="971"/>
      <c r="E130" s="952"/>
      <c r="F130" s="952"/>
      <c r="G130" s="952"/>
      <c r="H130" s="708"/>
      <c r="I130" s="972"/>
      <c r="J130" s="955"/>
      <c r="K130" s="955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943" t="s">
        <v>71</v>
      </c>
      <c r="AH130" s="834"/>
      <c r="AI130" s="835"/>
      <c r="AJ130" s="943" t="s">
        <v>72</v>
      </c>
      <c r="AK130" s="834"/>
      <c r="AL130" s="835"/>
      <c r="AM130" s="943" t="s">
        <v>73</v>
      </c>
      <c r="AN130" s="834"/>
      <c r="AO130" s="835"/>
      <c r="AP130" s="943" t="s">
        <v>74</v>
      </c>
      <c r="AQ130" s="835"/>
      <c r="AR130" s="78"/>
    </row>
    <row r="131" spans="1:44" ht="15.75" customHeight="1">
      <c r="A131" s="27"/>
      <c r="B131" s="78"/>
      <c r="C131" s="78"/>
      <c r="D131" s="78"/>
      <c r="E131" s="78"/>
      <c r="F131" s="78"/>
      <c r="G131" s="78"/>
      <c r="H131" s="78"/>
      <c r="I131" s="78"/>
      <c r="J131" s="78"/>
      <c r="K131" s="78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78"/>
      <c r="Z131" s="78"/>
      <c r="AA131" s="78"/>
      <c r="AB131" s="78"/>
      <c r="AC131" s="78"/>
      <c r="AD131" s="78"/>
      <c r="AE131" s="78"/>
      <c r="AF131" s="78"/>
      <c r="AG131" s="287">
        <v>1</v>
      </c>
      <c r="AH131" s="287" t="s">
        <v>75</v>
      </c>
      <c r="AI131" s="287" t="s">
        <v>76</v>
      </c>
      <c r="AJ131" s="287">
        <v>3</v>
      </c>
      <c r="AK131" s="287" t="s">
        <v>77</v>
      </c>
      <c r="AL131" s="287" t="s">
        <v>78</v>
      </c>
      <c r="AM131" s="287">
        <v>5</v>
      </c>
      <c r="AN131" s="287" t="s">
        <v>79</v>
      </c>
      <c r="AO131" s="287" t="s">
        <v>80</v>
      </c>
      <c r="AP131" s="287">
        <v>7</v>
      </c>
      <c r="AQ131" s="287">
        <v>8</v>
      </c>
      <c r="AR131" s="78"/>
    </row>
    <row r="132" spans="1:44" ht="15.75" customHeight="1">
      <c r="A132" s="27"/>
      <c r="B132" s="78"/>
      <c r="C132" s="78"/>
      <c r="D132" s="78"/>
      <c r="E132" s="78"/>
      <c r="F132" s="78"/>
      <c r="G132" s="78"/>
      <c r="H132" s="78"/>
      <c r="I132" s="78"/>
      <c r="J132" s="78"/>
      <c r="K132" s="78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78"/>
      <c r="Z132" s="78"/>
      <c r="AA132" s="78"/>
      <c r="AB132" s="78"/>
      <c r="AC132" s="78"/>
      <c r="AD132" s="78"/>
      <c r="AE132" s="78"/>
      <c r="AF132" s="78"/>
      <c r="AG132" s="309">
        <f>AG110+AG88+AG54+AG28</f>
        <v>30</v>
      </c>
      <c r="AH132" s="309">
        <f>AH110+AH88+AH54+AH28+AF56</f>
        <v>30</v>
      </c>
      <c r="AI132" s="299"/>
      <c r="AJ132" s="309">
        <f>AJ110+AJ88+AJ54+AJ28</f>
        <v>30</v>
      </c>
      <c r="AK132" s="309">
        <f>AK110+AK88+AK54+AK28+G57</f>
        <v>30</v>
      </c>
      <c r="AL132" s="299"/>
      <c r="AM132" s="309">
        <f>AM110+AM88+AM54+AM28</f>
        <v>30</v>
      </c>
      <c r="AN132" s="309">
        <f>AN110+AN88+AN54+AN28+AF58</f>
        <v>30</v>
      </c>
      <c r="AO132" s="299"/>
      <c r="AP132" s="309">
        <f>AP110+AP88+AP54+AP28</f>
        <v>30</v>
      </c>
      <c r="AQ132" s="309">
        <f>AQ110+AQ88+AQ54+AQ28+AF59</f>
        <v>30</v>
      </c>
      <c r="AR132" s="78"/>
    </row>
    <row r="133" spans="1:44" ht="15.75" customHeight="1">
      <c r="A133" s="27"/>
      <c r="B133" s="78"/>
      <c r="C133" s="78"/>
      <c r="D133" s="78"/>
      <c r="E133" s="78"/>
      <c r="F133" s="78"/>
      <c r="G133" s="78"/>
      <c r="H133" s="78"/>
      <c r="I133" s="78"/>
      <c r="J133" s="78"/>
      <c r="K133" s="78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78"/>
      <c r="Z133" s="78"/>
      <c r="AA133" s="78"/>
      <c r="AB133" s="78"/>
      <c r="AC133" s="78"/>
      <c r="AD133" s="78"/>
      <c r="AE133" s="78"/>
      <c r="AF133" s="78"/>
      <c r="AG133" s="299"/>
      <c r="AH133" s="299"/>
      <c r="AI133" s="299"/>
      <c r="AJ133" s="299"/>
      <c r="AK133" s="299"/>
      <c r="AL133" s="299"/>
      <c r="AM133" s="299"/>
      <c r="AN133" s="299"/>
      <c r="AO133" s="299"/>
      <c r="AP133" s="299"/>
      <c r="AQ133" s="299"/>
      <c r="AR133" s="78"/>
    </row>
    <row r="134" spans="1:44" ht="15.75" customHeight="1">
      <c r="A134" s="27"/>
      <c r="B134" s="78"/>
      <c r="C134" s="78"/>
      <c r="D134" s="78"/>
      <c r="E134" s="78"/>
      <c r="F134" s="78"/>
      <c r="G134" s="78"/>
      <c r="H134" s="78"/>
      <c r="I134" s="78"/>
      <c r="J134" s="78"/>
      <c r="K134" s="78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78"/>
      <c r="Z134" s="78"/>
      <c r="AA134" s="78"/>
      <c r="AB134" s="78"/>
      <c r="AC134" s="78"/>
      <c r="AD134" s="78"/>
      <c r="AE134" s="78"/>
      <c r="AF134" s="78"/>
      <c r="AG134" s="299"/>
      <c r="AH134" s="299"/>
      <c r="AI134" s="299"/>
      <c r="AJ134" s="299"/>
      <c r="AK134" s="299"/>
      <c r="AL134" s="299"/>
      <c r="AM134" s="299"/>
      <c r="AN134" s="299"/>
      <c r="AO134" s="299"/>
      <c r="AP134" s="299"/>
      <c r="AQ134" s="299"/>
      <c r="AR134" s="78"/>
    </row>
    <row r="135" spans="1:44" ht="15.75" customHeight="1">
      <c r="A135" s="27"/>
      <c r="B135" s="78"/>
      <c r="C135" s="78"/>
      <c r="D135" s="78"/>
      <c r="E135" s="78"/>
      <c r="F135" s="78"/>
      <c r="G135" s="78"/>
      <c r="H135" s="78"/>
      <c r="I135" s="78"/>
      <c r="J135" s="78"/>
      <c r="K135" s="78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78"/>
      <c r="Z135" s="78"/>
      <c r="AA135" s="78"/>
      <c r="AB135" s="78"/>
      <c r="AC135" s="78"/>
      <c r="AD135" s="78"/>
      <c r="AE135" s="78"/>
      <c r="AF135" s="78"/>
      <c r="AG135" s="299"/>
      <c r="AH135" s="299"/>
      <c r="AI135" s="299"/>
      <c r="AJ135" s="299"/>
      <c r="AK135" s="299"/>
      <c r="AL135" s="299"/>
      <c r="AM135" s="299"/>
      <c r="AN135" s="299"/>
      <c r="AO135" s="299"/>
      <c r="AP135" s="299"/>
      <c r="AQ135" s="299"/>
      <c r="AR135" s="78"/>
    </row>
    <row r="136" spans="1:44" ht="15.75" customHeight="1">
      <c r="A136" s="26"/>
      <c r="B136" s="283"/>
      <c r="C136" s="938" t="s">
        <v>33</v>
      </c>
      <c r="D136" s="827"/>
      <c r="E136" s="827"/>
      <c r="F136" s="827"/>
      <c r="G136" s="827"/>
      <c r="H136" s="827"/>
      <c r="I136" s="827"/>
      <c r="J136" s="827"/>
      <c r="K136" s="827"/>
      <c r="L136" s="284"/>
      <c r="M136" s="284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78"/>
      <c r="Z136" s="78"/>
      <c r="AA136" s="78"/>
      <c r="AB136" s="78"/>
      <c r="AC136" s="78"/>
      <c r="AD136" s="78"/>
      <c r="AE136" s="78"/>
      <c r="AF136" s="78"/>
      <c r="AG136" s="299"/>
      <c r="AH136" s="299"/>
      <c r="AI136" s="299"/>
      <c r="AJ136" s="299"/>
      <c r="AK136" s="299"/>
      <c r="AL136" s="299"/>
      <c r="AM136" s="299"/>
      <c r="AN136" s="299"/>
      <c r="AO136" s="299"/>
      <c r="AP136" s="299"/>
      <c r="AQ136" s="299"/>
      <c r="AR136" s="78"/>
    </row>
  </sheetData>
  <mergeCells count="77">
    <mergeCell ref="A108:A109"/>
    <mergeCell ref="A111:F111"/>
    <mergeCell ref="H2:M2"/>
    <mergeCell ref="I3:L3"/>
    <mergeCell ref="H3:H7"/>
    <mergeCell ref="I4:I7"/>
    <mergeCell ref="J4:J7"/>
    <mergeCell ref="K4:K7"/>
    <mergeCell ref="A104:A105"/>
    <mergeCell ref="A54:F54"/>
    <mergeCell ref="A55:X55"/>
    <mergeCell ref="A61:X61"/>
    <mergeCell ref="A66:X66"/>
    <mergeCell ref="A60:F60"/>
    <mergeCell ref="A67:A71"/>
    <mergeCell ref="A110:F110"/>
    <mergeCell ref="Q118:S118"/>
    <mergeCell ref="T118:V118"/>
    <mergeCell ref="W118:X118"/>
    <mergeCell ref="D126:G126"/>
    <mergeCell ref="I126:K126"/>
    <mergeCell ref="A118:M118"/>
    <mergeCell ref="D128:G128"/>
    <mergeCell ref="I128:K128"/>
    <mergeCell ref="N118:P118"/>
    <mergeCell ref="A112:F112"/>
    <mergeCell ref="A113:M113"/>
    <mergeCell ref="A114:M114"/>
    <mergeCell ref="A115:M115"/>
    <mergeCell ref="A116:M116"/>
    <mergeCell ref="A117:M117"/>
    <mergeCell ref="AP130:AQ130"/>
    <mergeCell ref="C136:K136"/>
    <mergeCell ref="D130:G130"/>
    <mergeCell ref="I130:K130"/>
    <mergeCell ref="AM130:AO130"/>
    <mergeCell ref="AG130:AI130"/>
    <mergeCell ref="AJ130:AL130"/>
    <mergeCell ref="A1:X1"/>
    <mergeCell ref="N2:X3"/>
    <mergeCell ref="M3:M7"/>
    <mergeCell ref="A88:F88"/>
    <mergeCell ref="A106:A107"/>
    <mergeCell ref="A94:A95"/>
    <mergeCell ref="A96:A97"/>
    <mergeCell ref="A98:A99"/>
    <mergeCell ref="A100:A101"/>
    <mergeCell ref="A102:A103"/>
    <mergeCell ref="A89:X89"/>
    <mergeCell ref="A90:A91"/>
    <mergeCell ref="A92:A93"/>
    <mergeCell ref="A64:F64"/>
    <mergeCell ref="A63:F63"/>
    <mergeCell ref="A65:X65"/>
    <mergeCell ref="A9:X9"/>
    <mergeCell ref="A10:X10"/>
    <mergeCell ref="A29:X29"/>
    <mergeCell ref="A28:B28"/>
    <mergeCell ref="N4:P4"/>
    <mergeCell ref="Q4:S4"/>
    <mergeCell ref="T4:V4"/>
    <mergeCell ref="W4:X4"/>
    <mergeCell ref="A2:A7"/>
    <mergeCell ref="B2:B7"/>
    <mergeCell ref="G2:G7"/>
    <mergeCell ref="C3:C7"/>
    <mergeCell ref="D3:D7"/>
    <mergeCell ref="C2:F2"/>
    <mergeCell ref="E3:F3"/>
    <mergeCell ref="L4:L7"/>
    <mergeCell ref="E4:E7"/>
    <mergeCell ref="F4:F7"/>
    <mergeCell ref="AM4:AO4"/>
    <mergeCell ref="AP4:AQ4"/>
    <mergeCell ref="N6:X6"/>
    <mergeCell ref="AG4:AI4"/>
    <mergeCell ref="AJ4:AL4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88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O213"/>
  <sheetViews>
    <sheetView workbookViewId="0"/>
  </sheetViews>
  <sheetFormatPr defaultColWidth="14.44140625" defaultRowHeight="15" customHeight="1"/>
  <cols>
    <col min="1" max="1" width="3.88671875" customWidth="1"/>
    <col min="2" max="2" width="4.5546875" customWidth="1"/>
    <col min="3" max="3" width="46.5546875" customWidth="1"/>
    <col min="4" max="4" width="9.109375" customWidth="1"/>
    <col min="5" max="5" width="7.109375" customWidth="1"/>
    <col min="6" max="6" width="7.33203125" customWidth="1"/>
    <col min="7" max="9" width="4.44140625" customWidth="1"/>
    <col min="10" max="10" width="5.5546875" customWidth="1"/>
    <col min="11" max="11" width="7" customWidth="1"/>
    <col min="12" max="12" width="6" customWidth="1"/>
    <col min="13" max="13" width="9.109375" customWidth="1"/>
    <col min="14" max="14" width="3.44140625" customWidth="1"/>
    <col min="15" max="15" width="5" customWidth="1"/>
    <col min="16" max="16" width="5.5546875" customWidth="1"/>
    <col min="17" max="17" width="19" hidden="1" customWidth="1"/>
    <col min="18" max="18" width="8.6640625" hidden="1" customWidth="1"/>
    <col min="19" max="19" width="7.109375" hidden="1" customWidth="1"/>
    <col min="20" max="20" width="7.33203125" hidden="1" customWidth="1"/>
    <col min="21" max="23" width="4.44140625" hidden="1" customWidth="1"/>
    <col min="24" max="24" width="5.5546875" hidden="1" customWidth="1"/>
    <col min="25" max="25" width="7" hidden="1" customWidth="1"/>
    <col min="26" max="26" width="11" hidden="1" customWidth="1"/>
    <col min="27" max="28" width="8.6640625" hidden="1" customWidth="1"/>
    <col min="29" max="29" width="3.88671875" customWidth="1"/>
    <col min="30" max="30" width="4.5546875" customWidth="1"/>
    <col min="31" max="31" width="8.33203125" customWidth="1"/>
    <col min="32" max="32" width="9.109375" customWidth="1"/>
    <col min="33" max="33" width="7.109375" customWidth="1"/>
    <col min="34" max="34" width="7.33203125" customWidth="1"/>
    <col min="35" max="35" width="4.44140625" customWidth="1"/>
    <col min="36" max="36" width="6" customWidth="1"/>
    <col min="37" max="37" width="4.44140625" customWidth="1"/>
    <col min="38" max="38" width="5.5546875" customWidth="1"/>
    <col min="39" max="39" width="7" customWidth="1"/>
    <col min="40" max="41" width="9.109375" customWidth="1"/>
  </cols>
  <sheetData>
    <row r="1" spans="1:41" ht="14.4">
      <c r="A1" s="407"/>
      <c r="B1" s="407"/>
      <c r="C1" s="968" t="s">
        <v>343</v>
      </c>
      <c r="D1" s="827"/>
      <c r="E1" s="827"/>
      <c r="F1" s="827"/>
      <c r="G1" s="827"/>
      <c r="H1" s="827"/>
      <c r="I1" s="827"/>
      <c r="J1" s="827"/>
      <c r="K1" s="827"/>
      <c r="L1" s="827"/>
      <c r="M1" s="827"/>
      <c r="N1" s="409"/>
      <c r="O1" s="413"/>
      <c r="P1" s="413"/>
      <c r="Q1" s="413"/>
      <c r="R1" s="413"/>
      <c r="S1" s="413"/>
      <c r="T1" s="413"/>
      <c r="U1" s="413"/>
      <c r="V1" s="413"/>
      <c r="W1" s="413"/>
      <c r="X1" s="413"/>
      <c r="Y1" s="413"/>
      <c r="Z1" s="413"/>
      <c r="AA1" s="413"/>
      <c r="AB1" s="413"/>
      <c r="AC1" s="413"/>
      <c r="AD1" s="413"/>
      <c r="AE1" s="413"/>
      <c r="AF1" s="413"/>
      <c r="AG1" s="413"/>
      <c r="AH1" s="413"/>
      <c r="AI1" s="413"/>
      <c r="AJ1" s="413"/>
      <c r="AK1" s="413"/>
      <c r="AL1" s="413"/>
      <c r="AM1" s="413"/>
      <c r="AN1" s="409"/>
      <c r="AO1" s="409"/>
    </row>
    <row r="2" spans="1:41" ht="15" customHeight="1">
      <c r="A2" s="407"/>
      <c r="B2" s="407"/>
      <c r="C2" s="415" t="s">
        <v>348</v>
      </c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13"/>
      <c r="P2" s="413"/>
      <c r="Q2" s="413"/>
      <c r="R2" s="413"/>
      <c r="S2" s="413"/>
      <c r="T2" s="413"/>
      <c r="U2" s="413"/>
      <c r="V2" s="413"/>
      <c r="W2" s="413"/>
      <c r="X2" s="413"/>
      <c r="Y2" s="413"/>
      <c r="Z2" s="413"/>
      <c r="AA2" s="413"/>
      <c r="AB2" s="413"/>
      <c r="AC2" s="413"/>
      <c r="AD2" s="413"/>
      <c r="AE2" s="413"/>
      <c r="AF2" s="413"/>
      <c r="AG2" s="413"/>
      <c r="AH2" s="413"/>
      <c r="AI2" s="413"/>
      <c r="AJ2" s="413"/>
      <c r="AK2" s="413"/>
      <c r="AL2" s="413"/>
      <c r="AM2" s="413"/>
      <c r="AN2" s="409"/>
      <c r="AO2" s="409"/>
    </row>
    <row r="3" spans="1:41" ht="15" customHeight="1">
      <c r="A3" s="407"/>
      <c r="B3" s="407"/>
      <c r="C3" s="966" t="s">
        <v>349</v>
      </c>
      <c r="D3" s="962" t="s">
        <v>350</v>
      </c>
      <c r="E3" s="964" t="s">
        <v>351</v>
      </c>
      <c r="F3" s="834"/>
      <c r="G3" s="834"/>
      <c r="H3" s="834"/>
      <c r="I3" s="834"/>
      <c r="J3" s="835"/>
      <c r="K3" s="962" t="s">
        <v>352</v>
      </c>
      <c r="L3" s="962" t="s">
        <v>353</v>
      </c>
      <c r="M3" s="962" t="s">
        <v>354</v>
      </c>
      <c r="N3" s="409"/>
      <c r="O3" s="413"/>
      <c r="P3" s="413"/>
      <c r="Q3" s="413"/>
      <c r="R3" s="413"/>
      <c r="S3" s="413"/>
      <c r="T3" s="413"/>
      <c r="U3" s="413"/>
      <c r="V3" s="413"/>
      <c r="W3" s="413"/>
      <c r="X3" s="413"/>
      <c r="Y3" s="413"/>
      <c r="Z3" s="413"/>
      <c r="AA3" s="413"/>
      <c r="AB3" s="413"/>
      <c r="AC3" s="413"/>
      <c r="AD3" s="413"/>
      <c r="AE3" s="413"/>
      <c r="AF3" s="413"/>
      <c r="AG3" s="413"/>
      <c r="AH3" s="413"/>
      <c r="AI3" s="413"/>
      <c r="AJ3" s="413"/>
      <c r="AK3" s="413"/>
      <c r="AL3" s="413"/>
      <c r="AM3" s="413"/>
      <c r="AN3" s="409"/>
      <c r="AO3" s="409"/>
    </row>
    <row r="4" spans="1:41" ht="15" customHeight="1">
      <c r="A4" s="407"/>
      <c r="B4" s="407"/>
      <c r="C4" s="907"/>
      <c r="D4" s="907"/>
      <c r="E4" s="962" t="s">
        <v>63</v>
      </c>
      <c r="F4" s="965" t="s">
        <v>355</v>
      </c>
      <c r="G4" s="834"/>
      <c r="H4" s="834"/>
      <c r="I4" s="835"/>
      <c r="J4" s="962" t="s">
        <v>356</v>
      </c>
      <c r="K4" s="907"/>
      <c r="L4" s="907"/>
      <c r="M4" s="907"/>
      <c r="N4" s="409"/>
      <c r="O4" s="413"/>
      <c r="P4" s="413"/>
      <c r="Q4" s="413"/>
      <c r="R4" s="413"/>
      <c r="S4" s="413"/>
      <c r="T4" s="413"/>
      <c r="U4" s="413"/>
      <c r="V4" s="413"/>
      <c r="W4" s="413"/>
      <c r="X4" s="413"/>
      <c r="Y4" s="413"/>
      <c r="Z4" s="413"/>
      <c r="AA4" s="413"/>
      <c r="AB4" s="413"/>
      <c r="AC4" s="413"/>
      <c r="AD4" s="413"/>
      <c r="AE4" s="413"/>
      <c r="AF4" s="413"/>
      <c r="AG4" s="413"/>
      <c r="AH4" s="413"/>
      <c r="AI4" s="413"/>
      <c r="AJ4" s="413"/>
      <c r="AK4" s="413"/>
      <c r="AL4" s="413"/>
      <c r="AM4" s="413"/>
      <c r="AN4" s="409"/>
      <c r="AO4" s="409"/>
    </row>
    <row r="5" spans="1:41" ht="15" customHeight="1">
      <c r="A5" s="407"/>
      <c r="B5" s="407"/>
      <c r="C5" s="907"/>
      <c r="D5" s="907"/>
      <c r="E5" s="907"/>
      <c r="F5" s="962" t="s">
        <v>357</v>
      </c>
      <c r="G5" s="964" t="s">
        <v>358</v>
      </c>
      <c r="H5" s="834"/>
      <c r="I5" s="835"/>
      <c r="J5" s="907"/>
      <c r="K5" s="907"/>
      <c r="L5" s="907"/>
      <c r="M5" s="907"/>
      <c r="N5" s="409"/>
      <c r="O5" s="413"/>
      <c r="P5" s="413"/>
      <c r="Q5" s="413"/>
      <c r="R5" s="413"/>
      <c r="S5" s="413"/>
      <c r="T5" s="413"/>
      <c r="U5" s="413"/>
      <c r="V5" s="413"/>
      <c r="W5" s="413"/>
      <c r="X5" s="413"/>
      <c r="Y5" s="413"/>
      <c r="Z5" s="413"/>
      <c r="AA5" s="413"/>
      <c r="AB5" s="413"/>
      <c r="AC5" s="413"/>
      <c r="AD5" s="413"/>
      <c r="AE5" s="413"/>
      <c r="AF5" s="413"/>
      <c r="AG5" s="413"/>
      <c r="AH5" s="413"/>
      <c r="AI5" s="413"/>
      <c r="AJ5" s="413"/>
      <c r="AK5" s="413"/>
      <c r="AL5" s="413"/>
      <c r="AM5" s="413"/>
      <c r="AN5" s="409"/>
      <c r="AO5" s="409"/>
    </row>
    <row r="6" spans="1:41" ht="12.75" customHeight="1">
      <c r="A6" s="407"/>
      <c r="B6" s="407"/>
      <c r="C6" s="907"/>
      <c r="D6" s="907"/>
      <c r="E6" s="907"/>
      <c r="F6" s="907"/>
      <c r="G6" s="962" t="s">
        <v>359</v>
      </c>
      <c r="H6" s="962" t="s">
        <v>360</v>
      </c>
      <c r="I6" s="962" t="s">
        <v>30</v>
      </c>
      <c r="J6" s="907"/>
      <c r="K6" s="907"/>
      <c r="L6" s="907"/>
      <c r="M6" s="907"/>
      <c r="N6" s="409"/>
      <c r="O6" s="413"/>
      <c r="P6" s="413"/>
      <c r="Q6" s="413"/>
      <c r="R6" s="413"/>
      <c r="S6" s="413"/>
      <c r="T6" s="413"/>
      <c r="U6" s="413"/>
      <c r="V6" s="413"/>
      <c r="W6" s="413"/>
      <c r="X6" s="413"/>
      <c r="Y6" s="413"/>
      <c r="Z6" s="413"/>
      <c r="AA6" s="413"/>
      <c r="AB6" s="413"/>
      <c r="AC6" s="413"/>
      <c r="AD6" s="413"/>
      <c r="AE6" s="413"/>
      <c r="AF6" s="413"/>
      <c r="AG6" s="413"/>
      <c r="AH6" s="413"/>
      <c r="AI6" s="413"/>
      <c r="AJ6" s="413"/>
      <c r="AK6" s="413"/>
      <c r="AL6" s="413"/>
      <c r="AM6" s="413"/>
      <c r="AN6" s="409"/>
      <c r="AO6" s="409"/>
    </row>
    <row r="7" spans="1:41" ht="14.4">
      <c r="A7" s="407"/>
      <c r="B7" s="407"/>
      <c r="C7" s="907"/>
      <c r="D7" s="907"/>
      <c r="E7" s="907"/>
      <c r="F7" s="907"/>
      <c r="G7" s="907"/>
      <c r="H7" s="907"/>
      <c r="I7" s="907"/>
      <c r="J7" s="907"/>
      <c r="K7" s="907"/>
      <c r="L7" s="907"/>
      <c r="M7" s="907"/>
      <c r="N7" s="409"/>
      <c r="O7" s="413"/>
      <c r="P7" s="413"/>
      <c r="Q7" s="413"/>
      <c r="R7" s="413"/>
      <c r="S7" s="413"/>
      <c r="T7" s="413"/>
      <c r="U7" s="413"/>
      <c r="V7" s="413"/>
      <c r="W7" s="413"/>
      <c r="X7" s="413"/>
      <c r="Y7" s="413"/>
      <c r="Z7" s="413"/>
      <c r="AA7" s="413"/>
      <c r="AB7" s="413"/>
      <c r="AC7" s="413"/>
      <c r="AD7" s="413"/>
      <c r="AE7" s="413"/>
      <c r="AF7" s="413"/>
      <c r="AG7" s="413"/>
      <c r="AH7" s="413"/>
      <c r="AI7" s="413"/>
      <c r="AJ7" s="413"/>
      <c r="AK7" s="413"/>
      <c r="AL7" s="413"/>
      <c r="AM7" s="413"/>
      <c r="AN7" s="409"/>
      <c r="AO7" s="409"/>
    </row>
    <row r="8" spans="1:41" ht="14.4">
      <c r="A8" s="407"/>
      <c r="B8" s="407"/>
      <c r="C8" s="907"/>
      <c r="D8" s="907"/>
      <c r="E8" s="907"/>
      <c r="F8" s="907"/>
      <c r="G8" s="907"/>
      <c r="H8" s="907"/>
      <c r="I8" s="907"/>
      <c r="J8" s="907"/>
      <c r="K8" s="907"/>
      <c r="L8" s="907"/>
      <c r="M8" s="907"/>
      <c r="N8" s="409"/>
      <c r="O8" s="413"/>
      <c r="P8" s="413"/>
      <c r="Q8" s="413"/>
      <c r="R8" s="413"/>
      <c r="S8" s="413"/>
      <c r="T8" s="413"/>
      <c r="U8" s="413"/>
      <c r="V8" s="413"/>
      <c r="W8" s="413"/>
      <c r="X8" s="413"/>
      <c r="Y8" s="413"/>
      <c r="Z8" s="413"/>
      <c r="AA8" s="413"/>
      <c r="AB8" s="413"/>
      <c r="AC8" s="413"/>
      <c r="AD8" s="413"/>
      <c r="AE8" s="413"/>
      <c r="AF8" s="413"/>
      <c r="AG8" s="413"/>
      <c r="AH8" s="413"/>
      <c r="AI8" s="413"/>
      <c r="AJ8" s="413"/>
      <c r="AK8" s="413"/>
      <c r="AL8" s="413"/>
      <c r="AM8" s="413"/>
      <c r="AN8" s="409"/>
      <c r="AO8" s="409"/>
    </row>
    <row r="9" spans="1:41" ht="3.75" customHeight="1">
      <c r="A9" s="407"/>
      <c r="B9" s="407"/>
      <c r="C9" s="963"/>
      <c r="D9" s="963"/>
      <c r="E9" s="963"/>
      <c r="F9" s="963"/>
      <c r="G9" s="963"/>
      <c r="H9" s="963"/>
      <c r="I9" s="963"/>
      <c r="J9" s="963"/>
      <c r="K9" s="963"/>
      <c r="L9" s="963"/>
      <c r="M9" s="963"/>
      <c r="N9" s="409"/>
      <c r="O9" s="413"/>
      <c r="P9" s="413"/>
      <c r="Q9" s="413"/>
      <c r="R9" s="413"/>
      <c r="S9" s="413"/>
      <c r="T9" s="413"/>
      <c r="U9" s="413"/>
      <c r="V9" s="413"/>
      <c r="W9" s="413"/>
      <c r="X9" s="413"/>
      <c r="Y9" s="413"/>
      <c r="Z9" s="413"/>
      <c r="AA9" s="413"/>
      <c r="AB9" s="413"/>
      <c r="AC9" s="413"/>
      <c r="AD9" s="413"/>
      <c r="AE9" s="413"/>
      <c r="AF9" s="413"/>
      <c r="AG9" s="413"/>
      <c r="AH9" s="413"/>
      <c r="AI9" s="413"/>
      <c r="AJ9" s="413"/>
      <c r="AK9" s="413"/>
      <c r="AL9" s="413"/>
      <c r="AM9" s="413"/>
      <c r="AN9" s="409"/>
      <c r="AO9" s="409"/>
    </row>
    <row r="10" spans="1:41" ht="14.4">
      <c r="A10" s="407" t="s">
        <v>361</v>
      </c>
      <c r="B10" s="407" t="s">
        <v>362</v>
      </c>
      <c r="C10" s="416" t="s">
        <v>85</v>
      </c>
      <c r="D10" s="417">
        <v>3</v>
      </c>
      <c r="E10" s="287">
        <f>D10*30</f>
        <v>90</v>
      </c>
      <c r="F10" s="287">
        <f>G10+H10+I10</f>
        <v>45</v>
      </c>
      <c r="G10" s="287"/>
      <c r="H10" s="287"/>
      <c r="I10" s="287">
        <v>45</v>
      </c>
      <c r="J10" s="287">
        <f>E10-F10</f>
        <v>45</v>
      </c>
      <c r="K10" s="418">
        <f>F10/15</f>
        <v>3</v>
      </c>
      <c r="L10" s="287" t="s">
        <v>361</v>
      </c>
      <c r="M10" s="418">
        <f>F10/E10*100</f>
        <v>50</v>
      </c>
      <c r="N10" s="409" t="s">
        <v>363</v>
      </c>
      <c r="O10" s="413"/>
      <c r="P10" s="413"/>
      <c r="Q10" s="413"/>
      <c r="R10" s="413"/>
      <c r="S10" s="413"/>
      <c r="T10" s="413"/>
      <c r="U10" s="413"/>
      <c r="V10" s="413"/>
      <c r="W10" s="413"/>
      <c r="X10" s="413"/>
      <c r="Y10" s="413"/>
      <c r="Z10" s="413"/>
      <c r="AA10" s="413"/>
      <c r="AB10" s="413"/>
      <c r="AC10" s="413"/>
      <c r="AD10" s="413" t="s">
        <v>364</v>
      </c>
      <c r="AE10" s="413"/>
      <c r="AF10" s="413"/>
      <c r="AG10" s="413"/>
      <c r="AH10" s="413"/>
      <c r="AI10" s="413"/>
      <c r="AJ10" s="413"/>
      <c r="AK10" s="413"/>
      <c r="AL10" s="413"/>
      <c r="AM10" s="413"/>
      <c r="AN10" s="409"/>
      <c r="AO10" s="409"/>
    </row>
    <row r="11" spans="1:41" ht="14.4">
      <c r="A11" s="407"/>
      <c r="B11" s="407"/>
      <c r="C11" s="416"/>
      <c r="D11" s="418"/>
      <c r="E11" s="287"/>
      <c r="F11" s="287"/>
      <c r="G11" s="287"/>
      <c r="H11" s="287"/>
      <c r="I11" s="287"/>
      <c r="J11" s="287"/>
      <c r="K11" s="418"/>
      <c r="L11" s="287"/>
      <c r="M11" s="418"/>
      <c r="N11" s="409"/>
      <c r="O11" s="413"/>
      <c r="P11" s="413"/>
      <c r="Q11" s="413"/>
      <c r="R11" s="413"/>
      <c r="S11" s="413"/>
      <c r="T11" s="413"/>
      <c r="U11" s="413"/>
      <c r="V11" s="413"/>
      <c r="W11" s="413"/>
      <c r="X11" s="413"/>
      <c r="Y11" s="413"/>
      <c r="Z11" s="413"/>
      <c r="AA11" s="413"/>
      <c r="AB11" s="413"/>
      <c r="AC11" s="413"/>
      <c r="AD11" s="413" t="s">
        <v>366</v>
      </c>
      <c r="AE11" s="413"/>
      <c r="AF11" s="413"/>
      <c r="AG11" s="413"/>
      <c r="AH11" s="413"/>
      <c r="AI11" s="413"/>
      <c r="AJ11" s="413"/>
      <c r="AK11" s="413"/>
      <c r="AL11" s="413"/>
      <c r="AM11" s="413"/>
      <c r="AN11" s="409"/>
      <c r="AO11" s="409"/>
    </row>
    <row r="12" spans="1:41" ht="14.4">
      <c r="A12" s="407" t="s">
        <v>361</v>
      </c>
      <c r="B12" s="407" t="s">
        <v>362</v>
      </c>
      <c r="C12" s="416" t="s">
        <v>105</v>
      </c>
      <c r="D12" s="418">
        <v>7</v>
      </c>
      <c r="E12" s="287">
        <f t="shared" ref="E12:E16" si="0">D12*30</f>
        <v>210</v>
      </c>
      <c r="F12" s="287">
        <f t="shared" ref="F12:F16" si="1">G12+H12+I12</f>
        <v>75</v>
      </c>
      <c r="G12" s="287">
        <v>45</v>
      </c>
      <c r="H12" s="287"/>
      <c r="I12" s="287">
        <v>30</v>
      </c>
      <c r="J12" s="287">
        <f t="shared" ref="J12:J16" si="2">E12-F12</f>
        <v>135</v>
      </c>
      <c r="K12" s="418">
        <f t="shared" ref="K12:K16" si="3">F12/15</f>
        <v>5</v>
      </c>
      <c r="L12" s="287" t="s">
        <v>367</v>
      </c>
      <c r="M12" s="418">
        <f t="shared" ref="M12:M16" si="4">F12/E12*100</f>
        <v>35.714285714285715</v>
      </c>
      <c r="N12" s="409" t="s">
        <v>363</v>
      </c>
      <c r="O12" s="413"/>
      <c r="P12" s="413"/>
      <c r="Q12" s="413"/>
      <c r="R12" s="413"/>
      <c r="S12" s="413"/>
      <c r="T12" s="413"/>
      <c r="U12" s="413"/>
      <c r="V12" s="413"/>
      <c r="W12" s="413"/>
      <c r="X12" s="413"/>
      <c r="Y12" s="413"/>
      <c r="Z12" s="413"/>
      <c r="AA12" s="413"/>
      <c r="AB12" s="413"/>
      <c r="AC12" s="413"/>
      <c r="AD12" s="413" t="s">
        <v>368</v>
      </c>
      <c r="AE12" s="413"/>
      <c r="AF12" s="413"/>
      <c r="AG12" s="413"/>
      <c r="AH12" s="413"/>
      <c r="AI12" s="413"/>
      <c r="AJ12" s="413"/>
      <c r="AK12" s="413"/>
      <c r="AL12" s="413"/>
      <c r="AM12" s="413"/>
      <c r="AN12" s="409"/>
      <c r="AO12" s="409"/>
    </row>
    <row r="13" spans="1:41" ht="14.4">
      <c r="A13" s="407" t="s">
        <v>361</v>
      </c>
      <c r="B13" s="407" t="s">
        <v>362</v>
      </c>
      <c r="C13" s="416" t="s">
        <v>111</v>
      </c>
      <c r="D13" s="418">
        <v>6</v>
      </c>
      <c r="E13" s="287">
        <f t="shared" si="0"/>
        <v>180</v>
      </c>
      <c r="F13" s="287">
        <f t="shared" si="1"/>
        <v>75</v>
      </c>
      <c r="G13" s="287">
        <v>30</v>
      </c>
      <c r="H13" s="287"/>
      <c r="I13" s="287">
        <v>45</v>
      </c>
      <c r="J13" s="287">
        <f t="shared" si="2"/>
        <v>105</v>
      </c>
      <c r="K13" s="418">
        <f t="shared" si="3"/>
        <v>5</v>
      </c>
      <c r="L13" s="287" t="s">
        <v>367</v>
      </c>
      <c r="M13" s="418">
        <f t="shared" si="4"/>
        <v>41.666666666666671</v>
      </c>
      <c r="N13" s="409" t="s">
        <v>363</v>
      </c>
      <c r="O13" s="413"/>
      <c r="P13" s="413"/>
      <c r="Q13" s="413"/>
      <c r="R13" s="413"/>
      <c r="S13" s="413"/>
      <c r="T13" s="413"/>
      <c r="U13" s="413"/>
      <c r="V13" s="413"/>
      <c r="W13" s="413"/>
      <c r="X13" s="413"/>
      <c r="Y13" s="413"/>
      <c r="Z13" s="413"/>
      <c r="AA13" s="413"/>
      <c r="AB13" s="413"/>
      <c r="AC13" s="413"/>
      <c r="AD13" s="413" t="s">
        <v>369</v>
      </c>
      <c r="AE13" s="413"/>
      <c r="AF13" s="413"/>
      <c r="AG13" s="413"/>
      <c r="AH13" s="413"/>
      <c r="AI13" s="413"/>
      <c r="AJ13" s="413"/>
      <c r="AK13" s="413"/>
      <c r="AL13" s="413"/>
      <c r="AM13" s="413"/>
      <c r="AN13" s="409"/>
      <c r="AO13" s="409"/>
    </row>
    <row r="14" spans="1:41" ht="14.4">
      <c r="A14" s="407" t="s">
        <v>361</v>
      </c>
      <c r="B14" s="407" t="s">
        <v>362</v>
      </c>
      <c r="C14" s="416" t="s">
        <v>118</v>
      </c>
      <c r="D14" s="418">
        <v>5</v>
      </c>
      <c r="E14" s="287">
        <f t="shared" si="0"/>
        <v>150</v>
      </c>
      <c r="F14" s="287">
        <f t="shared" si="1"/>
        <v>60</v>
      </c>
      <c r="G14" s="287">
        <v>30</v>
      </c>
      <c r="H14" s="287"/>
      <c r="I14" s="287">
        <v>30</v>
      </c>
      <c r="J14" s="287">
        <f t="shared" si="2"/>
        <v>90</v>
      </c>
      <c r="K14" s="418">
        <f t="shared" si="3"/>
        <v>4</v>
      </c>
      <c r="L14" s="287" t="s">
        <v>367</v>
      </c>
      <c r="M14" s="418">
        <f t="shared" si="4"/>
        <v>40</v>
      </c>
      <c r="N14" s="409" t="s">
        <v>370</v>
      </c>
      <c r="O14" s="413"/>
      <c r="P14" s="413"/>
      <c r="Q14" s="413"/>
      <c r="R14" s="413"/>
      <c r="S14" s="413"/>
      <c r="T14" s="413"/>
      <c r="U14" s="413"/>
      <c r="V14" s="413"/>
      <c r="W14" s="413"/>
      <c r="X14" s="413"/>
      <c r="Y14" s="413"/>
      <c r="Z14" s="413"/>
      <c r="AA14" s="413"/>
      <c r="AB14" s="413"/>
      <c r="AC14" s="413"/>
      <c r="AD14" s="413" t="s">
        <v>371</v>
      </c>
      <c r="AE14" s="413"/>
      <c r="AF14" s="413"/>
      <c r="AG14" s="413"/>
      <c r="AH14" s="413"/>
      <c r="AI14" s="413"/>
      <c r="AJ14" s="413"/>
      <c r="AK14" s="413"/>
      <c r="AL14" s="413"/>
      <c r="AM14" s="413"/>
      <c r="AN14" s="409"/>
      <c r="AO14" s="409"/>
    </row>
    <row r="15" spans="1:41" ht="14.4">
      <c r="A15" s="407" t="s">
        <v>361</v>
      </c>
      <c r="B15" s="407" t="s">
        <v>362</v>
      </c>
      <c r="C15" s="416" t="s">
        <v>115</v>
      </c>
      <c r="D15" s="472">
        <v>6</v>
      </c>
      <c r="E15" s="287">
        <f t="shared" si="0"/>
        <v>180</v>
      </c>
      <c r="F15" s="287">
        <f t="shared" si="1"/>
        <v>60</v>
      </c>
      <c r="G15" s="287">
        <v>15</v>
      </c>
      <c r="H15" s="287">
        <v>45</v>
      </c>
      <c r="I15" s="287"/>
      <c r="J15" s="287">
        <f t="shared" si="2"/>
        <v>120</v>
      </c>
      <c r="K15" s="418">
        <f t="shared" si="3"/>
        <v>4</v>
      </c>
      <c r="L15" s="287" t="s">
        <v>373</v>
      </c>
      <c r="M15" s="418">
        <f t="shared" si="4"/>
        <v>33.333333333333329</v>
      </c>
      <c r="N15" s="409" t="s">
        <v>363</v>
      </c>
      <c r="O15" s="413"/>
      <c r="P15" s="413"/>
      <c r="Q15" s="413"/>
      <c r="R15" s="413"/>
      <c r="S15" s="413"/>
      <c r="T15" s="413"/>
      <c r="U15" s="413"/>
      <c r="V15" s="413"/>
      <c r="W15" s="413"/>
      <c r="X15" s="413"/>
      <c r="Y15" s="413"/>
      <c r="Z15" s="413"/>
      <c r="AA15" s="413"/>
      <c r="AB15" s="413"/>
      <c r="AC15" s="413"/>
      <c r="AD15" s="413" t="s">
        <v>374</v>
      </c>
      <c r="AE15" s="413"/>
      <c r="AF15" s="413"/>
      <c r="AG15" s="413"/>
      <c r="AH15" s="413"/>
      <c r="AI15" s="413"/>
      <c r="AJ15" s="413"/>
      <c r="AK15" s="413"/>
      <c r="AL15" s="413"/>
      <c r="AM15" s="413"/>
      <c r="AN15" s="409"/>
      <c r="AO15" s="409"/>
    </row>
    <row r="16" spans="1:41" ht="14.4">
      <c r="A16" s="407" t="s">
        <v>361</v>
      </c>
      <c r="B16" s="407" t="s">
        <v>362</v>
      </c>
      <c r="C16" s="416" t="s">
        <v>376</v>
      </c>
      <c r="D16" s="472">
        <v>3</v>
      </c>
      <c r="E16" s="287">
        <f t="shared" si="0"/>
        <v>90</v>
      </c>
      <c r="F16" s="287">
        <f t="shared" si="1"/>
        <v>15</v>
      </c>
      <c r="G16" s="709">
        <v>8</v>
      </c>
      <c r="H16" s="709"/>
      <c r="I16" s="709">
        <v>7</v>
      </c>
      <c r="J16" s="709">
        <f t="shared" si="2"/>
        <v>75</v>
      </c>
      <c r="K16" s="710">
        <f t="shared" si="3"/>
        <v>1</v>
      </c>
      <c r="L16" s="709" t="s">
        <v>361</v>
      </c>
      <c r="M16" s="710">
        <f t="shared" si="4"/>
        <v>16.666666666666664</v>
      </c>
      <c r="N16" s="409" t="s">
        <v>370</v>
      </c>
      <c r="O16" s="413"/>
      <c r="P16" s="413"/>
      <c r="Q16" s="413"/>
      <c r="R16" s="413"/>
      <c r="S16" s="413"/>
      <c r="T16" s="413"/>
      <c r="U16" s="413"/>
      <c r="V16" s="413"/>
      <c r="W16" s="413"/>
      <c r="X16" s="413"/>
      <c r="Y16" s="413"/>
      <c r="Z16" s="413"/>
      <c r="AA16" s="413"/>
      <c r="AB16" s="413"/>
      <c r="AC16" s="413"/>
      <c r="AD16" s="413" t="s">
        <v>371</v>
      </c>
      <c r="AE16" s="413"/>
      <c r="AF16" s="413"/>
      <c r="AG16" s="413"/>
      <c r="AH16" s="413"/>
      <c r="AI16" s="413"/>
      <c r="AJ16" s="413"/>
      <c r="AK16" s="413"/>
      <c r="AL16" s="413"/>
      <c r="AM16" s="413"/>
      <c r="AN16" s="409"/>
      <c r="AO16" s="409"/>
    </row>
    <row r="17" spans="1:41" ht="14.4">
      <c r="A17" s="407"/>
      <c r="B17" s="407"/>
      <c r="C17" s="423" t="s">
        <v>52</v>
      </c>
      <c r="D17" s="424">
        <f t="shared" ref="D17:K17" si="5">SUM(D10:D16)</f>
        <v>30</v>
      </c>
      <c r="E17" s="425">
        <f t="shared" si="5"/>
        <v>900</v>
      </c>
      <c r="F17" s="425">
        <f t="shared" si="5"/>
        <v>330</v>
      </c>
      <c r="G17" s="425">
        <f t="shared" si="5"/>
        <v>128</v>
      </c>
      <c r="H17" s="425">
        <f t="shared" si="5"/>
        <v>45</v>
      </c>
      <c r="I17" s="425">
        <f t="shared" si="5"/>
        <v>157</v>
      </c>
      <c r="J17" s="425">
        <f t="shared" si="5"/>
        <v>570</v>
      </c>
      <c r="K17" s="425">
        <f t="shared" si="5"/>
        <v>22</v>
      </c>
      <c r="L17" s="425"/>
      <c r="M17" s="425"/>
      <c r="N17" s="409"/>
      <c r="O17" s="413"/>
      <c r="P17" s="413"/>
      <c r="Q17" s="413"/>
      <c r="R17" s="413"/>
      <c r="S17" s="413"/>
      <c r="T17" s="413"/>
      <c r="U17" s="413"/>
      <c r="V17" s="413"/>
      <c r="W17" s="413"/>
      <c r="X17" s="413"/>
      <c r="Y17" s="413"/>
      <c r="Z17" s="413"/>
      <c r="AA17" s="413"/>
      <c r="AB17" s="413"/>
      <c r="AC17" s="413"/>
      <c r="AD17" s="413"/>
      <c r="AE17" s="413"/>
      <c r="AF17" s="413"/>
      <c r="AG17" s="413"/>
      <c r="AH17" s="413"/>
      <c r="AI17" s="413"/>
      <c r="AJ17" s="413"/>
      <c r="AK17" s="413"/>
      <c r="AL17" s="413"/>
      <c r="AM17" s="413"/>
      <c r="AN17" s="409"/>
      <c r="AO17" s="409"/>
    </row>
    <row r="18" spans="1:41" ht="14.4">
      <c r="A18" s="407"/>
      <c r="B18" s="407"/>
      <c r="C18" s="416" t="s">
        <v>92</v>
      </c>
      <c r="D18" s="418">
        <v>3</v>
      </c>
      <c r="E18" s="287">
        <f>D18*30</f>
        <v>90</v>
      </c>
      <c r="F18" s="287">
        <f>G18+H18+I18</f>
        <v>60</v>
      </c>
      <c r="G18" s="287"/>
      <c r="H18" s="287"/>
      <c r="I18" s="287">
        <v>60</v>
      </c>
      <c r="J18" s="287">
        <f>E18-F18</f>
        <v>30</v>
      </c>
      <c r="K18" s="418">
        <f>F18/15</f>
        <v>4</v>
      </c>
      <c r="L18" s="287" t="s">
        <v>361</v>
      </c>
      <c r="M18" s="418">
        <f>F18/E18*100</f>
        <v>66.666666666666657</v>
      </c>
      <c r="N18" s="409" t="s">
        <v>363</v>
      </c>
      <c r="O18" s="413"/>
      <c r="P18" s="413"/>
      <c r="Q18" s="413"/>
      <c r="R18" s="413"/>
      <c r="S18" s="413"/>
      <c r="T18" s="413"/>
      <c r="U18" s="413"/>
      <c r="V18" s="413"/>
      <c r="W18" s="413"/>
      <c r="X18" s="413"/>
      <c r="Y18" s="413"/>
      <c r="Z18" s="413"/>
      <c r="AA18" s="413"/>
      <c r="AB18" s="413"/>
      <c r="AC18" s="413"/>
      <c r="AD18" s="413"/>
      <c r="AE18" s="413"/>
      <c r="AF18" s="413"/>
      <c r="AG18" s="413"/>
      <c r="AH18" s="413"/>
      <c r="AI18" s="413"/>
      <c r="AJ18" s="413"/>
      <c r="AK18" s="413"/>
      <c r="AL18" s="413"/>
      <c r="AM18" s="413"/>
      <c r="AN18" s="409"/>
      <c r="AO18" s="409"/>
    </row>
    <row r="19" spans="1:41" ht="14.4">
      <c r="A19" s="407"/>
      <c r="B19" s="407"/>
      <c r="C19" s="415"/>
      <c r="D19" s="446"/>
      <c r="E19" s="407"/>
      <c r="F19" s="407"/>
      <c r="G19" s="407"/>
      <c r="H19" s="407"/>
      <c r="I19" s="407"/>
      <c r="J19" s="407"/>
      <c r="K19" s="446"/>
      <c r="L19" s="407"/>
      <c r="M19" s="446"/>
      <c r="N19" s="409"/>
      <c r="O19" s="413"/>
      <c r="P19" s="413"/>
      <c r="Q19" s="413"/>
      <c r="R19" s="413"/>
      <c r="S19" s="413"/>
      <c r="T19" s="413"/>
      <c r="U19" s="413"/>
      <c r="V19" s="413"/>
      <c r="W19" s="413"/>
      <c r="X19" s="413"/>
      <c r="Y19" s="413"/>
      <c r="Z19" s="413"/>
      <c r="AA19" s="413"/>
      <c r="AB19" s="413"/>
      <c r="AC19" s="413"/>
      <c r="AD19" s="413"/>
      <c r="AE19" s="413"/>
      <c r="AF19" s="413"/>
      <c r="AG19" s="413"/>
      <c r="AH19" s="413"/>
      <c r="AI19" s="413"/>
      <c r="AJ19" s="413"/>
      <c r="AK19" s="413"/>
      <c r="AL19" s="413"/>
      <c r="AM19" s="413"/>
      <c r="AN19" s="409"/>
      <c r="AO19" s="409"/>
    </row>
    <row r="20" spans="1:41" ht="14.4">
      <c r="A20" s="407"/>
      <c r="B20" s="407"/>
      <c r="C20" s="415" t="s">
        <v>486</v>
      </c>
      <c r="D20" s="446">
        <v>2</v>
      </c>
      <c r="E20" s="407"/>
      <c r="F20" s="407"/>
      <c r="G20" s="407"/>
      <c r="H20" s="407"/>
      <c r="I20" s="407"/>
      <c r="J20" s="407"/>
      <c r="K20" s="446"/>
      <c r="L20" s="407"/>
      <c r="M20" s="446"/>
      <c r="N20" s="409"/>
      <c r="O20" s="413"/>
      <c r="P20" s="413"/>
      <c r="Q20" s="413"/>
      <c r="R20" s="413"/>
      <c r="S20" s="413"/>
      <c r="T20" s="413"/>
      <c r="U20" s="413"/>
      <c r="V20" s="413"/>
      <c r="W20" s="413"/>
      <c r="X20" s="413"/>
      <c r="Y20" s="413"/>
      <c r="Z20" s="413"/>
      <c r="AA20" s="413"/>
      <c r="AB20" s="413"/>
      <c r="AC20" s="413"/>
      <c r="AD20" s="413"/>
      <c r="AE20" s="413"/>
      <c r="AF20" s="413"/>
      <c r="AG20" s="413"/>
      <c r="AH20" s="413"/>
      <c r="AI20" s="413"/>
      <c r="AJ20" s="413"/>
      <c r="AK20" s="413"/>
      <c r="AL20" s="413"/>
      <c r="AM20" s="413"/>
      <c r="AN20" s="409"/>
      <c r="AO20" s="409"/>
    </row>
    <row r="21" spans="1:41" ht="15.75" customHeight="1">
      <c r="A21" s="407"/>
      <c r="B21" s="407"/>
      <c r="C21" s="426" t="s">
        <v>487</v>
      </c>
      <c r="D21" s="429">
        <v>1</v>
      </c>
      <c r="E21" s="427"/>
      <c r="F21" s="427"/>
      <c r="G21" s="427"/>
      <c r="H21" s="427"/>
      <c r="I21" s="427"/>
      <c r="J21" s="427"/>
      <c r="K21" s="427"/>
      <c r="L21" s="427"/>
      <c r="M21" s="427"/>
      <c r="N21" s="409"/>
      <c r="O21" s="413"/>
      <c r="P21" s="413"/>
      <c r="Q21" s="413"/>
      <c r="R21" s="413"/>
      <c r="S21" s="413"/>
      <c r="T21" s="413"/>
      <c r="U21" s="413"/>
      <c r="V21" s="413"/>
      <c r="W21" s="413"/>
      <c r="X21" s="413"/>
      <c r="Y21" s="413"/>
      <c r="Z21" s="413"/>
      <c r="AA21" s="413"/>
      <c r="AB21" s="413"/>
      <c r="AC21" s="413"/>
      <c r="AD21" s="413"/>
      <c r="AE21" s="413"/>
      <c r="AF21" s="413"/>
      <c r="AG21" s="413"/>
      <c r="AH21" s="413"/>
      <c r="AI21" s="413"/>
      <c r="AJ21" s="413"/>
      <c r="AK21" s="413"/>
      <c r="AL21" s="413"/>
      <c r="AM21" s="413"/>
      <c r="AN21" s="409"/>
      <c r="AO21" s="409"/>
    </row>
    <row r="22" spans="1:41" ht="15.75" customHeight="1">
      <c r="A22" s="407"/>
      <c r="B22" s="407"/>
      <c r="C22" s="426"/>
      <c r="D22" s="429"/>
      <c r="E22" s="427"/>
      <c r="F22" s="427"/>
      <c r="G22" s="427"/>
      <c r="H22" s="427"/>
      <c r="I22" s="427"/>
      <c r="J22" s="427"/>
      <c r="K22" s="427"/>
      <c r="L22" s="427"/>
      <c r="M22" s="427"/>
      <c r="N22" s="409"/>
      <c r="O22" s="413"/>
      <c r="P22" s="413"/>
      <c r="Q22" s="413"/>
      <c r="R22" s="413"/>
      <c r="S22" s="413"/>
      <c r="T22" s="413"/>
      <c r="U22" s="413"/>
      <c r="V22" s="413"/>
      <c r="W22" s="413"/>
      <c r="X22" s="413"/>
      <c r="Y22" s="413"/>
      <c r="Z22" s="413"/>
      <c r="AA22" s="413"/>
      <c r="AB22" s="413"/>
      <c r="AC22" s="413"/>
      <c r="AD22" s="413"/>
      <c r="AE22" s="413"/>
      <c r="AF22" s="413"/>
      <c r="AG22" s="413"/>
      <c r="AH22" s="413"/>
      <c r="AI22" s="413"/>
      <c r="AJ22" s="413"/>
      <c r="AK22" s="413"/>
      <c r="AL22" s="413"/>
      <c r="AM22" s="413"/>
      <c r="AN22" s="409"/>
      <c r="AO22" s="409"/>
    </row>
    <row r="23" spans="1:41" ht="15.75" customHeight="1">
      <c r="A23" s="407"/>
      <c r="B23" s="407"/>
      <c r="C23" s="426" t="s">
        <v>377</v>
      </c>
      <c r="D23" s="427">
        <f>30-D17</f>
        <v>0</v>
      </c>
      <c r="E23" s="427"/>
      <c r="F23" s="427"/>
      <c r="G23" s="427"/>
      <c r="H23" s="427"/>
      <c r="I23" s="427"/>
      <c r="J23" s="427"/>
      <c r="K23" s="427"/>
      <c r="L23" s="427"/>
      <c r="M23" s="409"/>
      <c r="N23" s="409"/>
      <c r="O23" s="413"/>
      <c r="P23" s="413"/>
      <c r="Q23" s="413"/>
      <c r="R23" s="413"/>
      <c r="S23" s="413"/>
      <c r="T23" s="413"/>
      <c r="U23" s="413"/>
      <c r="V23" s="413"/>
      <c r="W23" s="413"/>
      <c r="X23" s="413"/>
      <c r="Y23" s="413"/>
      <c r="Z23" s="413"/>
      <c r="AA23" s="413"/>
      <c r="AB23" s="413"/>
      <c r="AC23" s="413"/>
      <c r="AD23" s="413"/>
      <c r="AE23" s="413"/>
      <c r="AF23" s="413"/>
      <c r="AG23" s="413"/>
      <c r="AH23" s="413"/>
      <c r="AI23" s="413"/>
      <c r="AJ23" s="413"/>
      <c r="AK23" s="413"/>
      <c r="AL23" s="413"/>
      <c r="AM23" s="413"/>
      <c r="AN23" s="409"/>
      <c r="AO23" s="409"/>
    </row>
    <row r="24" spans="1:41" ht="15.75" customHeight="1">
      <c r="A24" s="407"/>
      <c r="B24" s="407"/>
      <c r="C24" s="415" t="s">
        <v>378</v>
      </c>
      <c r="D24" s="409"/>
      <c r="E24" s="409"/>
      <c r="F24" s="409"/>
      <c r="G24" s="409"/>
      <c r="H24" s="409"/>
      <c r="I24" s="409"/>
      <c r="J24" s="409"/>
      <c r="K24" s="409"/>
      <c r="L24" s="409"/>
      <c r="M24" s="409"/>
      <c r="N24" s="409"/>
      <c r="O24" s="413"/>
      <c r="P24" s="413"/>
      <c r="Q24" s="413"/>
      <c r="R24" s="413"/>
      <c r="S24" s="413"/>
      <c r="T24" s="413"/>
      <c r="U24" s="413"/>
      <c r="V24" s="413"/>
      <c r="W24" s="413"/>
      <c r="X24" s="413"/>
      <c r="Y24" s="413"/>
      <c r="Z24" s="413"/>
      <c r="AA24" s="413"/>
      <c r="AB24" s="413"/>
      <c r="AC24" s="413"/>
      <c r="AD24" s="413"/>
      <c r="AE24" s="413"/>
      <c r="AF24" s="413"/>
      <c r="AG24" s="413"/>
      <c r="AH24" s="413"/>
      <c r="AI24" s="413"/>
      <c r="AJ24" s="413"/>
      <c r="AK24" s="413"/>
      <c r="AL24" s="413"/>
      <c r="AM24" s="413"/>
      <c r="AN24" s="409"/>
      <c r="AO24" s="409"/>
    </row>
    <row r="25" spans="1:41" ht="15" customHeight="1">
      <c r="A25" s="407"/>
      <c r="B25" s="407"/>
      <c r="C25" s="966" t="s">
        <v>349</v>
      </c>
      <c r="D25" s="962" t="s">
        <v>350</v>
      </c>
      <c r="E25" s="964" t="s">
        <v>351</v>
      </c>
      <c r="F25" s="834"/>
      <c r="G25" s="834"/>
      <c r="H25" s="834"/>
      <c r="I25" s="834"/>
      <c r="J25" s="835"/>
      <c r="K25" s="962" t="s">
        <v>352</v>
      </c>
      <c r="L25" s="962" t="s">
        <v>353</v>
      </c>
      <c r="M25" s="962" t="s">
        <v>354</v>
      </c>
      <c r="N25" s="409"/>
      <c r="O25" s="413"/>
      <c r="P25" s="413"/>
      <c r="Q25" s="413"/>
      <c r="R25" s="413"/>
      <c r="S25" s="413"/>
      <c r="T25" s="413"/>
      <c r="U25" s="413"/>
      <c r="V25" s="413"/>
      <c r="W25" s="413"/>
      <c r="X25" s="413"/>
      <c r="Y25" s="413"/>
      <c r="Z25" s="413"/>
      <c r="AA25" s="413"/>
      <c r="AB25" s="413"/>
      <c r="AC25" s="413"/>
      <c r="AD25" s="413"/>
      <c r="AE25" s="413"/>
      <c r="AF25" s="413"/>
      <c r="AG25" s="413"/>
      <c r="AH25" s="413"/>
      <c r="AI25" s="413"/>
      <c r="AJ25" s="413"/>
      <c r="AK25" s="413"/>
      <c r="AL25" s="413"/>
      <c r="AM25" s="413"/>
      <c r="AN25" s="409"/>
      <c r="AO25" s="409"/>
    </row>
    <row r="26" spans="1:41" ht="15" customHeight="1">
      <c r="A26" s="407"/>
      <c r="B26" s="407"/>
      <c r="C26" s="907"/>
      <c r="D26" s="907"/>
      <c r="E26" s="962" t="s">
        <v>63</v>
      </c>
      <c r="F26" s="965" t="s">
        <v>355</v>
      </c>
      <c r="G26" s="834"/>
      <c r="H26" s="834"/>
      <c r="I26" s="835"/>
      <c r="J26" s="962" t="s">
        <v>379</v>
      </c>
      <c r="K26" s="907"/>
      <c r="L26" s="907"/>
      <c r="M26" s="907"/>
      <c r="N26" s="409"/>
      <c r="O26" s="413"/>
      <c r="P26" s="413"/>
      <c r="Q26" s="413"/>
      <c r="R26" s="413"/>
      <c r="S26" s="413"/>
      <c r="T26" s="413"/>
      <c r="U26" s="413"/>
      <c r="V26" s="413"/>
      <c r="W26" s="413"/>
      <c r="X26" s="413"/>
      <c r="Y26" s="413"/>
      <c r="Z26" s="413"/>
      <c r="AA26" s="413"/>
      <c r="AB26" s="413"/>
      <c r="AC26" s="413"/>
      <c r="AD26" s="413"/>
      <c r="AE26" s="413"/>
      <c r="AF26" s="413"/>
      <c r="AG26" s="413"/>
      <c r="AH26" s="413"/>
      <c r="AI26" s="413"/>
      <c r="AJ26" s="413"/>
      <c r="AK26" s="413"/>
      <c r="AL26" s="413"/>
      <c r="AM26" s="413"/>
      <c r="AN26" s="409"/>
      <c r="AO26" s="409"/>
    </row>
    <row r="27" spans="1:41" ht="15" customHeight="1">
      <c r="A27" s="407"/>
      <c r="B27" s="407"/>
      <c r="C27" s="907"/>
      <c r="D27" s="907"/>
      <c r="E27" s="907"/>
      <c r="F27" s="962" t="s">
        <v>357</v>
      </c>
      <c r="G27" s="964" t="s">
        <v>358</v>
      </c>
      <c r="H27" s="834"/>
      <c r="I27" s="835"/>
      <c r="J27" s="907"/>
      <c r="K27" s="907"/>
      <c r="L27" s="907"/>
      <c r="M27" s="907"/>
      <c r="N27" s="409"/>
      <c r="O27" s="413"/>
      <c r="P27" s="413"/>
      <c r="Q27" s="413"/>
      <c r="R27" s="413"/>
      <c r="S27" s="413"/>
      <c r="T27" s="413"/>
      <c r="U27" s="413"/>
      <c r="V27" s="413"/>
      <c r="W27" s="413"/>
      <c r="X27" s="413"/>
      <c r="Y27" s="413"/>
      <c r="Z27" s="413"/>
      <c r="AA27" s="413"/>
      <c r="AB27" s="413"/>
      <c r="AC27" s="413"/>
      <c r="AD27" s="413"/>
      <c r="AE27" s="413"/>
      <c r="AF27" s="413"/>
      <c r="AG27" s="413"/>
      <c r="AH27" s="413"/>
      <c r="AI27" s="413"/>
      <c r="AJ27" s="413"/>
      <c r="AK27" s="413"/>
      <c r="AL27" s="413"/>
      <c r="AM27" s="413"/>
      <c r="AN27" s="409"/>
      <c r="AO27" s="409"/>
    </row>
    <row r="28" spans="1:41" ht="15" customHeight="1">
      <c r="A28" s="407"/>
      <c r="B28" s="407"/>
      <c r="C28" s="907"/>
      <c r="D28" s="907"/>
      <c r="E28" s="907"/>
      <c r="F28" s="907"/>
      <c r="G28" s="967" t="s">
        <v>68</v>
      </c>
      <c r="H28" s="967" t="s">
        <v>380</v>
      </c>
      <c r="I28" s="967" t="s">
        <v>381</v>
      </c>
      <c r="J28" s="907"/>
      <c r="K28" s="907"/>
      <c r="L28" s="907"/>
      <c r="M28" s="907"/>
      <c r="N28" s="409"/>
      <c r="O28" s="413"/>
      <c r="P28" s="413"/>
      <c r="Q28" s="413"/>
      <c r="R28" s="413"/>
      <c r="S28" s="413"/>
      <c r="T28" s="413"/>
      <c r="U28" s="413"/>
      <c r="V28" s="413"/>
      <c r="W28" s="413"/>
      <c r="X28" s="413"/>
      <c r="Y28" s="413"/>
      <c r="Z28" s="413"/>
      <c r="AA28" s="413"/>
      <c r="AB28" s="413"/>
      <c r="AC28" s="413"/>
      <c r="AD28" s="413"/>
      <c r="AE28" s="413"/>
      <c r="AF28" s="413"/>
      <c r="AG28" s="413"/>
      <c r="AH28" s="413"/>
      <c r="AI28" s="413"/>
      <c r="AJ28" s="413"/>
      <c r="AK28" s="413"/>
      <c r="AL28" s="413"/>
      <c r="AM28" s="413"/>
      <c r="AN28" s="409"/>
      <c r="AO28" s="409"/>
    </row>
    <row r="29" spans="1:41" ht="15.75" customHeight="1">
      <c r="A29" s="407"/>
      <c r="B29" s="407"/>
      <c r="C29" s="907"/>
      <c r="D29" s="907"/>
      <c r="E29" s="907"/>
      <c r="F29" s="907"/>
      <c r="G29" s="907"/>
      <c r="H29" s="907"/>
      <c r="I29" s="907"/>
      <c r="J29" s="907"/>
      <c r="K29" s="907"/>
      <c r="L29" s="907"/>
      <c r="M29" s="907"/>
      <c r="N29" s="409"/>
      <c r="O29" s="413"/>
      <c r="P29" s="413"/>
      <c r="Q29" s="413"/>
      <c r="R29" s="413"/>
      <c r="S29" s="413"/>
      <c r="T29" s="413"/>
      <c r="U29" s="413"/>
      <c r="V29" s="413"/>
      <c r="W29" s="413"/>
      <c r="X29" s="413"/>
      <c r="Y29" s="413"/>
      <c r="Z29" s="413"/>
      <c r="AA29" s="413"/>
      <c r="AB29" s="413"/>
      <c r="AC29" s="413"/>
      <c r="AD29" s="413"/>
      <c r="AE29" s="413"/>
      <c r="AF29" s="413"/>
      <c r="AG29" s="413"/>
      <c r="AH29" s="413"/>
      <c r="AI29" s="413"/>
      <c r="AJ29" s="413"/>
      <c r="AK29" s="413"/>
      <c r="AL29" s="413"/>
      <c r="AM29" s="413"/>
      <c r="AN29" s="409"/>
      <c r="AO29" s="409"/>
    </row>
    <row r="30" spans="1:41" ht="15.75" customHeight="1">
      <c r="A30" s="407"/>
      <c r="B30" s="407"/>
      <c r="C30" s="907"/>
      <c r="D30" s="907"/>
      <c r="E30" s="907"/>
      <c r="F30" s="907"/>
      <c r="G30" s="907"/>
      <c r="H30" s="907"/>
      <c r="I30" s="907"/>
      <c r="J30" s="907"/>
      <c r="K30" s="907"/>
      <c r="L30" s="907"/>
      <c r="M30" s="907"/>
      <c r="N30" s="409"/>
      <c r="O30" s="413"/>
      <c r="P30" s="413"/>
      <c r="Q30" s="413"/>
      <c r="R30" s="413"/>
      <c r="S30" s="413"/>
      <c r="T30" s="413"/>
      <c r="U30" s="413"/>
      <c r="V30" s="413"/>
      <c r="W30" s="413"/>
      <c r="X30" s="413"/>
      <c r="Y30" s="413"/>
      <c r="Z30" s="413"/>
      <c r="AA30" s="413"/>
      <c r="AB30" s="413"/>
      <c r="AC30" s="413"/>
      <c r="AD30" s="413"/>
      <c r="AE30" s="413"/>
      <c r="AF30" s="413"/>
      <c r="AG30" s="413"/>
      <c r="AH30" s="413"/>
      <c r="AI30" s="413"/>
      <c r="AJ30" s="413"/>
      <c r="AK30" s="413"/>
      <c r="AL30" s="413"/>
      <c r="AM30" s="413"/>
      <c r="AN30" s="409"/>
      <c r="AO30" s="409"/>
    </row>
    <row r="31" spans="1:41" ht="15.75" customHeight="1">
      <c r="A31" s="407"/>
      <c r="B31" s="407"/>
      <c r="C31" s="963"/>
      <c r="D31" s="963"/>
      <c r="E31" s="963"/>
      <c r="F31" s="963"/>
      <c r="G31" s="963"/>
      <c r="H31" s="963"/>
      <c r="I31" s="963"/>
      <c r="J31" s="963"/>
      <c r="K31" s="963"/>
      <c r="L31" s="963"/>
      <c r="M31" s="963"/>
      <c r="N31" s="409"/>
      <c r="O31" s="413"/>
      <c r="P31" s="413"/>
      <c r="Q31" s="413"/>
      <c r="R31" s="413"/>
      <c r="S31" s="413"/>
      <c r="T31" s="413"/>
      <c r="U31" s="413"/>
      <c r="V31" s="413"/>
      <c r="W31" s="413"/>
      <c r="X31" s="413"/>
      <c r="Y31" s="413"/>
      <c r="Z31" s="413"/>
      <c r="AA31" s="413"/>
      <c r="AB31" s="413"/>
      <c r="AC31" s="413"/>
      <c r="AD31" s="413"/>
      <c r="AE31" s="413"/>
      <c r="AF31" s="413"/>
      <c r="AG31" s="413"/>
      <c r="AH31" s="413"/>
      <c r="AI31" s="413"/>
      <c r="AJ31" s="413"/>
      <c r="AK31" s="413"/>
      <c r="AL31" s="413"/>
      <c r="AM31" s="413"/>
      <c r="AN31" s="409"/>
      <c r="AO31" s="409"/>
    </row>
    <row r="32" spans="1:41" ht="15.75" customHeight="1">
      <c r="A32" s="407" t="s">
        <v>361</v>
      </c>
      <c r="B32" s="407" t="s">
        <v>362</v>
      </c>
      <c r="C32" s="416" t="s">
        <v>85</v>
      </c>
      <c r="D32" s="711">
        <v>4</v>
      </c>
      <c r="E32" s="287">
        <f>D32*30</f>
        <v>120</v>
      </c>
      <c r="F32" s="709">
        <f>G32+H32+I32</f>
        <v>36</v>
      </c>
      <c r="G32" s="709"/>
      <c r="H32" s="709"/>
      <c r="I32" s="709">
        <v>36</v>
      </c>
      <c r="J32" s="709">
        <f>E32-F32</f>
        <v>84</v>
      </c>
      <c r="K32" s="710">
        <f>F32/18</f>
        <v>2</v>
      </c>
      <c r="L32" s="709" t="s">
        <v>361</v>
      </c>
      <c r="M32" s="710">
        <f>F32/E32*100</f>
        <v>30</v>
      </c>
      <c r="N32" s="409" t="s">
        <v>363</v>
      </c>
      <c r="O32" s="413"/>
      <c r="P32" s="413"/>
      <c r="Q32" s="413"/>
      <c r="R32" s="413"/>
      <c r="S32" s="413"/>
      <c r="T32" s="413"/>
      <c r="U32" s="413"/>
      <c r="V32" s="413"/>
      <c r="W32" s="413"/>
      <c r="X32" s="413"/>
      <c r="Y32" s="413"/>
      <c r="Z32" s="413"/>
      <c r="AA32" s="413"/>
      <c r="AB32" s="413"/>
      <c r="AC32" s="413"/>
      <c r="AD32" s="413" t="s">
        <v>364</v>
      </c>
      <c r="AE32" s="413"/>
      <c r="AF32" s="413"/>
      <c r="AG32" s="413"/>
      <c r="AH32" s="413"/>
      <c r="AI32" s="413"/>
      <c r="AJ32" s="413"/>
      <c r="AK32" s="413"/>
      <c r="AL32" s="413"/>
      <c r="AM32" s="413"/>
      <c r="AN32" s="409"/>
      <c r="AO32" s="409"/>
    </row>
    <row r="33" spans="1:41" ht="15.75" customHeight="1">
      <c r="A33" s="407" t="s">
        <v>361</v>
      </c>
      <c r="B33" s="407" t="s">
        <v>362</v>
      </c>
      <c r="C33" s="409"/>
      <c r="D33" s="409"/>
      <c r="E33" s="409"/>
      <c r="F33" s="409"/>
      <c r="G33" s="409"/>
      <c r="H33" s="409"/>
      <c r="I33" s="409"/>
      <c r="J33" s="409"/>
      <c r="K33" s="409"/>
      <c r="L33" s="409"/>
      <c r="M33" s="409"/>
      <c r="N33" s="409"/>
      <c r="O33" s="413"/>
      <c r="P33" s="413"/>
      <c r="Q33" s="413"/>
      <c r="R33" s="413"/>
      <c r="S33" s="413"/>
      <c r="T33" s="413"/>
      <c r="U33" s="413"/>
      <c r="V33" s="413"/>
      <c r="W33" s="413"/>
      <c r="X33" s="413"/>
      <c r="Y33" s="413"/>
      <c r="Z33" s="413"/>
      <c r="AA33" s="413"/>
      <c r="AB33" s="413"/>
      <c r="AC33" s="413"/>
      <c r="AD33" s="413" t="s">
        <v>366</v>
      </c>
      <c r="AE33" s="413"/>
      <c r="AF33" s="413"/>
      <c r="AG33" s="413"/>
      <c r="AH33" s="413"/>
      <c r="AI33" s="413"/>
      <c r="AJ33" s="413"/>
      <c r="AK33" s="413"/>
      <c r="AL33" s="413"/>
      <c r="AM33" s="413"/>
      <c r="AN33" s="409"/>
      <c r="AO33" s="409"/>
    </row>
    <row r="34" spans="1:41" ht="15.75" customHeight="1">
      <c r="A34" s="407" t="s">
        <v>361</v>
      </c>
      <c r="B34" s="407" t="s">
        <v>362</v>
      </c>
      <c r="C34" s="416" t="s">
        <v>113</v>
      </c>
      <c r="D34" s="472">
        <v>7</v>
      </c>
      <c r="E34" s="287">
        <f t="shared" ref="E34:E39" si="6">D34*30</f>
        <v>210</v>
      </c>
      <c r="F34" s="287">
        <f t="shared" ref="F34:F39" si="7">G34+H34+I34</f>
        <v>72</v>
      </c>
      <c r="G34" s="287">
        <v>36</v>
      </c>
      <c r="H34" s="287">
        <v>18</v>
      </c>
      <c r="I34" s="287">
        <v>18</v>
      </c>
      <c r="J34" s="287">
        <f t="shared" ref="J34:J39" si="8">E34-F34</f>
        <v>138</v>
      </c>
      <c r="K34" s="418">
        <f t="shared" ref="K34:K39" si="9">F34/18</f>
        <v>4</v>
      </c>
      <c r="L34" s="287" t="s">
        <v>367</v>
      </c>
      <c r="M34" s="418">
        <f t="shared" ref="M34:M39" si="10">F34/E34*100</f>
        <v>34.285714285714285</v>
      </c>
      <c r="N34" s="409" t="s">
        <v>363</v>
      </c>
      <c r="O34" s="413"/>
      <c r="P34" s="413"/>
      <c r="Q34" s="413"/>
      <c r="R34" s="413"/>
      <c r="S34" s="413"/>
      <c r="T34" s="413"/>
      <c r="U34" s="413"/>
      <c r="V34" s="413"/>
      <c r="W34" s="413"/>
      <c r="X34" s="413"/>
      <c r="Y34" s="413"/>
      <c r="Z34" s="413"/>
      <c r="AA34" s="413"/>
      <c r="AB34" s="413"/>
      <c r="AC34" s="413"/>
      <c r="AD34" s="413" t="s">
        <v>369</v>
      </c>
      <c r="AE34" s="413"/>
      <c r="AF34" s="413"/>
      <c r="AG34" s="413"/>
      <c r="AH34" s="413"/>
      <c r="AI34" s="413"/>
      <c r="AJ34" s="413"/>
      <c r="AK34" s="413"/>
      <c r="AL34" s="413"/>
      <c r="AM34" s="413"/>
      <c r="AN34" s="409"/>
      <c r="AO34" s="409"/>
    </row>
    <row r="35" spans="1:41" ht="15.75" customHeight="1">
      <c r="A35" s="407" t="s">
        <v>361</v>
      </c>
      <c r="B35" s="407" t="s">
        <v>362</v>
      </c>
      <c r="C35" s="416" t="s">
        <v>120</v>
      </c>
      <c r="D35" s="418">
        <v>6</v>
      </c>
      <c r="E35" s="287">
        <f t="shared" si="6"/>
        <v>180</v>
      </c>
      <c r="F35" s="287">
        <f t="shared" si="7"/>
        <v>72</v>
      </c>
      <c r="G35" s="287">
        <v>36</v>
      </c>
      <c r="H35" s="287"/>
      <c r="I35" s="287">
        <v>36</v>
      </c>
      <c r="J35" s="287">
        <f t="shared" si="8"/>
        <v>108</v>
      </c>
      <c r="K35" s="418">
        <f t="shared" si="9"/>
        <v>4</v>
      </c>
      <c r="L35" s="287" t="s">
        <v>367</v>
      </c>
      <c r="M35" s="418">
        <f t="shared" si="10"/>
        <v>40</v>
      </c>
      <c r="N35" s="409" t="s">
        <v>370</v>
      </c>
      <c r="O35" s="413"/>
      <c r="P35" s="413"/>
      <c r="Q35" s="413"/>
      <c r="R35" s="413"/>
      <c r="S35" s="413"/>
      <c r="T35" s="413"/>
      <c r="U35" s="413"/>
      <c r="V35" s="413"/>
      <c r="W35" s="413"/>
      <c r="X35" s="413"/>
      <c r="Y35" s="413"/>
      <c r="Z35" s="413"/>
      <c r="AA35" s="413"/>
      <c r="AB35" s="413"/>
      <c r="AC35" s="413"/>
      <c r="AD35" s="413" t="s">
        <v>371</v>
      </c>
      <c r="AE35" s="413"/>
      <c r="AF35" s="413"/>
      <c r="AG35" s="413"/>
      <c r="AH35" s="413"/>
      <c r="AI35" s="413"/>
      <c r="AJ35" s="413"/>
      <c r="AK35" s="413"/>
      <c r="AL35" s="413"/>
      <c r="AM35" s="413"/>
      <c r="AN35" s="409"/>
      <c r="AO35" s="409"/>
    </row>
    <row r="36" spans="1:41" ht="15.75" customHeight="1">
      <c r="A36" s="407" t="s">
        <v>361</v>
      </c>
      <c r="B36" s="407" t="s">
        <v>362</v>
      </c>
      <c r="C36" s="416" t="s">
        <v>109</v>
      </c>
      <c r="D36" s="472">
        <v>5</v>
      </c>
      <c r="E36" s="287">
        <f t="shared" si="6"/>
        <v>150</v>
      </c>
      <c r="F36" s="287">
        <f t="shared" si="7"/>
        <v>54</v>
      </c>
      <c r="G36" s="287">
        <v>18</v>
      </c>
      <c r="H36" s="287"/>
      <c r="I36" s="287">
        <v>36</v>
      </c>
      <c r="J36" s="287">
        <f t="shared" si="8"/>
        <v>96</v>
      </c>
      <c r="K36" s="418">
        <f t="shared" si="9"/>
        <v>3</v>
      </c>
      <c r="L36" s="287" t="s">
        <v>367</v>
      </c>
      <c r="M36" s="418">
        <f t="shared" si="10"/>
        <v>36</v>
      </c>
      <c r="N36" s="409" t="s">
        <v>363</v>
      </c>
      <c r="O36" s="413"/>
      <c r="P36" s="413"/>
      <c r="Q36" s="413"/>
      <c r="R36" s="413"/>
      <c r="S36" s="413"/>
      <c r="T36" s="413"/>
      <c r="U36" s="413"/>
      <c r="V36" s="413"/>
      <c r="W36" s="413"/>
      <c r="X36" s="413"/>
      <c r="Y36" s="413"/>
      <c r="Z36" s="413"/>
      <c r="AA36" s="413"/>
      <c r="AB36" s="413"/>
      <c r="AC36" s="413"/>
      <c r="AD36" s="413" t="s">
        <v>368</v>
      </c>
      <c r="AE36" s="413"/>
      <c r="AF36" s="413"/>
      <c r="AG36" s="413"/>
      <c r="AH36" s="413"/>
      <c r="AI36" s="413"/>
      <c r="AJ36" s="413"/>
      <c r="AK36" s="413"/>
      <c r="AL36" s="413"/>
      <c r="AM36" s="413"/>
      <c r="AN36" s="409"/>
      <c r="AO36" s="409"/>
    </row>
    <row r="37" spans="1:41" ht="15.75" customHeight="1">
      <c r="A37" s="407" t="s">
        <v>361</v>
      </c>
      <c r="B37" s="407" t="s">
        <v>362</v>
      </c>
      <c r="C37" s="416" t="s">
        <v>384</v>
      </c>
      <c r="D37" s="418">
        <v>4.5</v>
      </c>
      <c r="E37" s="287">
        <f t="shared" si="6"/>
        <v>135</v>
      </c>
      <c r="F37" s="287">
        <f t="shared" si="7"/>
        <v>18</v>
      </c>
      <c r="G37" s="287"/>
      <c r="H37" s="287"/>
      <c r="I37" s="287">
        <v>18</v>
      </c>
      <c r="J37" s="287">
        <f t="shared" si="8"/>
        <v>117</v>
      </c>
      <c r="K37" s="418">
        <f t="shared" si="9"/>
        <v>1</v>
      </c>
      <c r="L37" s="287" t="s">
        <v>361</v>
      </c>
      <c r="M37" s="418">
        <f t="shared" si="10"/>
        <v>13.333333333333334</v>
      </c>
      <c r="N37" s="409" t="s">
        <v>370</v>
      </c>
      <c r="O37" s="413"/>
      <c r="P37" s="413"/>
      <c r="Q37" s="413"/>
      <c r="R37" s="413"/>
      <c r="S37" s="413"/>
      <c r="T37" s="413"/>
      <c r="U37" s="413"/>
      <c r="V37" s="413"/>
      <c r="W37" s="413"/>
      <c r="X37" s="413"/>
      <c r="Y37" s="413"/>
      <c r="Z37" s="413"/>
      <c r="AA37" s="413"/>
      <c r="AB37" s="413"/>
      <c r="AC37" s="413"/>
      <c r="AD37" s="413" t="s">
        <v>371</v>
      </c>
      <c r="AE37" s="413"/>
      <c r="AF37" s="413"/>
      <c r="AG37" s="413"/>
      <c r="AH37" s="413"/>
      <c r="AI37" s="413"/>
      <c r="AJ37" s="413"/>
      <c r="AK37" s="413"/>
      <c r="AL37" s="413"/>
      <c r="AM37" s="413"/>
      <c r="AN37" s="409"/>
      <c r="AO37" s="409"/>
    </row>
    <row r="38" spans="1:41" ht="15.75" customHeight="1">
      <c r="A38" s="407" t="s">
        <v>361</v>
      </c>
      <c r="B38" s="407" t="s">
        <v>362</v>
      </c>
      <c r="C38" s="416" t="s">
        <v>385</v>
      </c>
      <c r="D38" s="472">
        <v>3.5</v>
      </c>
      <c r="E38" s="287">
        <f t="shared" si="6"/>
        <v>105</v>
      </c>
      <c r="F38" s="287">
        <f t="shared" si="7"/>
        <v>36</v>
      </c>
      <c r="G38" s="287">
        <v>18</v>
      </c>
      <c r="H38" s="287"/>
      <c r="I38" s="287">
        <v>18</v>
      </c>
      <c r="J38" s="287">
        <f t="shared" si="8"/>
        <v>69</v>
      </c>
      <c r="K38" s="418">
        <f t="shared" si="9"/>
        <v>2</v>
      </c>
      <c r="L38" s="287" t="s">
        <v>373</v>
      </c>
      <c r="M38" s="418">
        <f t="shared" si="10"/>
        <v>34.285714285714285</v>
      </c>
      <c r="N38" s="409" t="s">
        <v>363</v>
      </c>
      <c r="O38" s="413"/>
      <c r="P38" s="413"/>
      <c r="Q38" s="413"/>
      <c r="R38" s="413"/>
      <c r="S38" s="413"/>
      <c r="T38" s="413"/>
      <c r="U38" s="413"/>
      <c r="V38" s="413"/>
      <c r="W38" s="413"/>
      <c r="X38" s="413"/>
      <c r="Y38" s="413"/>
      <c r="Z38" s="413"/>
      <c r="AA38" s="413"/>
      <c r="AB38" s="413"/>
      <c r="AC38" s="413"/>
      <c r="AD38" s="413" t="s">
        <v>364</v>
      </c>
      <c r="AE38" s="413"/>
      <c r="AF38" s="413"/>
      <c r="AG38" s="413"/>
      <c r="AH38" s="413"/>
      <c r="AI38" s="413"/>
      <c r="AJ38" s="413"/>
      <c r="AK38" s="413"/>
      <c r="AL38" s="413"/>
      <c r="AM38" s="413"/>
      <c r="AN38" s="409"/>
      <c r="AO38" s="409"/>
    </row>
    <row r="39" spans="1:41" ht="15.75" customHeight="1">
      <c r="A39" s="407"/>
      <c r="B39" s="407"/>
      <c r="C39" s="416"/>
      <c r="D39" s="418"/>
      <c r="E39" s="287">
        <f t="shared" si="6"/>
        <v>0</v>
      </c>
      <c r="F39" s="287">
        <f t="shared" si="7"/>
        <v>0</v>
      </c>
      <c r="G39" s="287"/>
      <c r="H39" s="287"/>
      <c r="I39" s="287"/>
      <c r="J39" s="287">
        <f t="shared" si="8"/>
        <v>0</v>
      </c>
      <c r="K39" s="418">
        <f t="shared" si="9"/>
        <v>0</v>
      </c>
      <c r="L39" s="287"/>
      <c r="M39" s="418" t="e">
        <f t="shared" si="10"/>
        <v>#DIV/0!</v>
      </c>
      <c r="N39" s="409"/>
      <c r="O39" s="413"/>
      <c r="P39" s="413"/>
      <c r="Q39" s="413"/>
      <c r="R39" s="413"/>
      <c r="S39" s="413"/>
      <c r="T39" s="413"/>
      <c r="U39" s="413"/>
      <c r="V39" s="413"/>
      <c r="W39" s="413"/>
      <c r="X39" s="413"/>
      <c r="Y39" s="413"/>
      <c r="Z39" s="413"/>
      <c r="AA39" s="413"/>
      <c r="AB39" s="413"/>
      <c r="AC39" s="413"/>
      <c r="AD39" s="413"/>
      <c r="AE39" s="413"/>
      <c r="AF39" s="413"/>
      <c r="AG39" s="413"/>
      <c r="AH39" s="413"/>
      <c r="AI39" s="413"/>
      <c r="AJ39" s="413"/>
      <c r="AK39" s="413"/>
      <c r="AL39" s="413"/>
      <c r="AM39" s="413"/>
      <c r="AN39" s="409"/>
      <c r="AO39" s="409"/>
    </row>
    <row r="40" spans="1:41" ht="15.75" customHeight="1">
      <c r="A40" s="407"/>
      <c r="B40" s="407"/>
      <c r="C40" s="423" t="s">
        <v>52</v>
      </c>
      <c r="D40" s="424">
        <f t="shared" ref="D40:K40" si="11">SUM(D32:D39)</f>
        <v>30</v>
      </c>
      <c r="E40" s="425">
        <f t="shared" si="11"/>
        <v>900</v>
      </c>
      <c r="F40" s="425">
        <f t="shared" si="11"/>
        <v>288</v>
      </c>
      <c r="G40" s="425">
        <f t="shared" si="11"/>
        <v>108</v>
      </c>
      <c r="H40" s="425">
        <f t="shared" si="11"/>
        <v>18</v>
      </c>
      <c r="I40" s="425">
        <f t="shared" si="11"/>
        <v>162</v>
      </c>
      <c r="J40" s="425">
        <f t="shared" si="11"/>
        <v>612</v>
      </c>
      <c r="K40" s="425">
        <f t="shared" si="11"/>
        <v>16</v>
      </c>
      <c r="L40" s="425"/>
      <c r="M40" s="425"/>
      <c r="N40" s="409"/>
      <c r="O40" s="413"/>
      <c r="P40" s="413"/>
      <c r="Q40" s="413"/>
      <c r="R40" s="413"/>
      <c r="S40" s="413"/>
      <c r="T40" s="413"/>
      <c r="U40" s="413"/>
      <c r="V40" s="413"/>
      <c r="W40" s="413"/>
      <c r="X40" s="413"/>
      <c r="Y40" s="413"/>
      <c r="Z40" s="413"/>
      <c r="AA40" s="413"/>
      <c r="AB40" s="413"/>
      <c r="AC40" s="413"/>
      <c r="AD40" s="413"/>
      <c r="AE40" s="413"/>
      <c r="AF40" s="413"/>
      <c r="AG40" s="413"/>
      <c r="AH40" s="413"/>
      <c r="AI40" s="413"/>
      <c r="AJ40" s="413"/>
      <c r="AK40" s="413"/>
      <c r="AL40" s="413"/>
      <c r="AM40" s="413"/>
      <c r="AN40" s="409"/>
      <c r="AO40" s="409"/>
    </row>
    <row r="41" spans="1:41" ht="15.75" customHeight="1">
      <c r="A41" s="407"/>
      <c r="B41" s="407"/>
      <c r="C41" s="426"/>
      <c r="D41" s="429"/>
      <c r="E41" s="409"/>
      <c r="F41" s="409"/>
      <c r="G41" s="409"/>
      <c r="H41" s="409"/>
      <c r="I41" s="409"/>
      <c r="J41" s="409"/>
      <c r="K41" s="409"/>
      <c r="L41" s="409"/>
      <c r="M41" s="409"/>
      <c r="N41" s="409"/>
      <c r="O41" s="413"/>
      <c r="P41" s="413"/>
      <c r="Q41" s="413"/>
      <c r="R41" s="413"/>
      <c r="S41" s="413"/>
      <c r="T41" s="413"/>
      <c r="U41" s="413"/>
      <c r="V41" s="413"/>
      <c r="W41" s="413"/>
      <c r="X41" s="413"/>
      <c r="Y41" s="413"/>
      <c r="Z41" s="413"/>
      <c r="AA41" s="413"/>
      <c r="AB41" s="413"/>
      <c r="AC41" s="413"/>
      <c r="AD41" s="413"/>
      <c r="AE41" s="413"/>
      <c r="AF41" s="413"/>
      <c r="AG41" s="413"/>
      <c r="AH41" s="413"/>
      <c r="AI41" s="413"/>
      <c r="AJ41" s="413"/>
      <c r="AK41" s="413"/>
      <c r="AL41" s="413"/>
      <c r="AM41" s="413"/>
      <c r="AN41" s="409"/>
      <c r="AO41" s="409"/>
    </row>
    <row r="42" spans="1:41" ht="15.75" customHeight="1">
      <c r="A42" s="407"/>
      <c r="B42" s="407"/>
      <c r="C42" s="426" t="s">
        <v>488</v>
      </c>
      <c r="D42" s="429">
        <v>1</v>
      </c>
      <c r="E42" s="409"/>
      <c r="F42" s="409"/>
      <c r="G42" s="409"/>
      <c r="H42" s="409"/>
      <c r="I42" s="409"/>
      <c r="J42" s="409"/>
      <c r="K42" s="409"/>
      <c r="L42" s="409"/>
      <c r="M42" s="409"/>
      <c r="N42" s="409"/>
      <c r="O42" s="413"/>
      <c r="P42" s="413"/>
      <c r="Q42" s="413"/>
      <c r="R42" s="413"/>
      <c r="S42" s="413"/>
      <c r="T42" s="413"/>
      <c r="U42" s="413"/>
      <c r="V42" s="413"/>
      <c r="W42" s="413"/>
      <c r="X42" s="413"/>
      <c r="Y42" s="413"/>
      <c r="Z42" s="413"/>
      <c r="AA42" s="413"/>
      <c r="AB42" s="413"/>
      <c r="AC42" s="413"/>
      <c r="AD42" s="413"/>
      <c r="AE42" s="413"/>
      <c r="AF42" s="413"/>
      <c r="AG42" s="413"/>
      <c r="AH42" s="413"/>
      <c r="AI42" s="413"/>
      <c r="AJ42" s="413"/>
      <c r="AK42" s="413"/>
      <c r="AL42" s="413"/>
      <c r="AM42" s="413"/>
      <c r="AN42" s="409"/>
      <c r="AO42" s="409"/>
    </row>
    <row r="43" spans="1:41" ht="15.75" customHeight="1">
      <c r="A43" s="407"/>
      <c r="B43" s="407"/>
      <c r="C43" s="426" t="s">
        <v>489</v>
      </c>
      <c r="D43" s="429">
        <v>1</v>
      </c>
      <c r="E43" s="409"/>
      <c r="F43" s="409"/>
      <c r="G43" s="409"/>
      <c r="H43" s="409"/>
      <c r="I43" s="409"/>
      <c r="J43" s="409"/>
      <c r="K43" s="409"/>
      <c r="L43" s="409"/>
      <c r="M43" s="409"/>
      <c r="N43" s="409"/>
      <c r="O43" s="413"/>
      <c r="P43" s="413"/>
      <c r="Q43" s="413"/>
      <c r="R43" s="413"/>
      <c r="S43" s="413"/>
      <c r="T43" s="413"/>
      <c r="U43" s="413"/>
      <c r="V43" s="413"/>
      <c r="W43" s="413"/>
      <c r="X43" s="413"/>
      <c r="Y43" s="413"/>
      <c r="Z43" s="413"/>
      <c r="AA43" s="413"/>
      <c r="AB43" s="413"/>
      <c r="AC43" s="413"/>
      <c r="AD43" s="413"/>
      <c r="AE43" s="413"/>
      <c r="AF43" s="413"/>
      <c r="AG43" s="413"/>
      <c r="AH43" s="413"/>
      <c r="AI43" s="413"/>
      <c r="AJ43" s="413"/>
      <c r="AK43" s="413"/>
      <c r="AL43" s="413"/>
      <c r="AM43" s="413"/>
      <c r="AN43" s="409"/>
      <c r="AO43" s="409"/>
    </row>
    <row r="44" spans="1:41" ht="15.75" customHeight="1">
      <c r="A44" s="407"/>
      <c r="B44" s="407"/>
      <c r="C44" s="426" t="s">
        <v>490</v>
      </c>
      <c r="D44" s="429">
        <v>0.5</v>
      </c>
      <c r="E44" s="409"/>
      <c r="F44" s="409"/>
      <c r="G44" s="409"/>
      <c r="H44" s="409"/>
      <c r="I44" s="409"/>
      <c r="J44" s="409"/>
      <c r="K44" s="409"/>
      <c r="L44" s="409"/>
      <c r="M44" s="409"/>
      <c r="N44" s="409"/>
      <c r="O44" s="413"/>
      <c r="P44" s="413"/>
      <c r="Q44" s="413"/>
      <c r="R44" s="413"/>
      <c r="S44" s="413"/>
      <c r="T44" s="413"/>
      <c r="U44" s="413"/>
      <c r="V44" s="413"/>
      <c r="W44" s="413"/>
      <c r="X44" s="413"/>
      <c r="Y44" s="413"/>
      <c r="Z44" s="413"/>
      <c r="AA44" s="413"/>
      <c r="AB44" s="413"/>
      <c r="AC44" s="413"/>
      <c r="AD44" s="413"/>
      <c r="AE44" s="413"/>
      <c r="AF44" s="413"/>
      <c r="AG44" s="413"/>
      <c r="AH44" s="413"/>
      <c r="AI44" s="413"/>
      <c r="AJ44" s="413"/>
      <c r="AK44" s="413"/>
      <c r="AL44" s="413"/>
      <c r="AM44" s="413"/>
      <c r="AN44" s="409"/>
      <c r="AO44" s="409"/>
    </row>
    <row r="45" spans="1:41" ht="15.75" customHeight="1">
      <c r="A45" s="407"/>
      <c r="B45" s="407"/>
      <c r="C45" s="426" t="s">
        <v>491</v>
      </c>
      <c r="D45" s="429">
        <v>1</v>
      </c>
      <c r="E45" s="409"/>
      <c r="F45" s="409"/>
      <c r="G45" s="409"/>
      <c r="H45" s="409"/>
      <c r="I45" s="409"/>
      <c r="J45" s="409"/>
      <c r="K45" s="409"/>
      <c r="L45" s="409"/>
      <c r="M45" s="409"/>
      <c r="N45" s="409"/>
      <c r="O45" s="413"/>
      <c r="P45" s="413"/>
      <c r="Q45" s="413"/>
      <c r="R45" s="413"/>
      <c r="S45" s="413"/>
      <c r="T45" s="413"/>
      <c r="U45" s="413"/>
      <c r="V45" s="413"/>
      <c r="W45" s="413"/>
      <c r="X45" s="413"/>
      <c r="Y45" s="413"/>
      <c r="Z45" s="413"/>
      <c r="AA45" s="413"/>
      <c r="AB45" s="413"/>
      <c r="AC45" s="413"/>
      <c r="AD45" s="413"/>
      <c r="AE45" s="413"/>
      <c r="AF45" s="413"/>
      <c r="AG45" s="413"/>
      <c r="AH45" s="413"/>
      <c r="AI45" s="413"/>
      <c r="AJ45" s="413"/>
      <c r="AK45" s="413"/>
      <c r="AL45" s="413"/>
      <c r="AM45" s="413"/>
      <c r="AN45" s="409"/>
      <c r="AO45" s="409"/>
    </row>
    <row r="46" spans="1:41" ht="15.75" customHeight="1">
      <c r="A46" s="407"/>
      <c r="B46" s="407"/>
      <c r="C46" s="426"/>
      <c r="D46" s="429"/>
      <c r="E46" s="409"/>
      <c r="F46" s="409"/>
      <c r="G46" s="409"/>
      <c r="H46" s="409"/>
      <c r="I46" s="409"/>
      <c r="J46" s="409"/>
      <c r="K46" s="409"/>
      <c r="L46" s="409"/>
      <c r="M46" s="409"/>
      <c r="N46" s="409"/>
      <c r="O46" s="413"/>
      <c r="P46" s="413"/>
      <c r="Q46" s="413"/>
      <c r="R46" s="413"/>
      <c r="S46" s="413"/>
      <c r="T46" s="413"/>
      <c r="U46" s="413"/>
      <c r="V46" s="413"/>
      <c r="W46" s="413"/>
      <c r="X46" s="413"/>
      <c r="Y46" s="413"/>
      <c r="Z46" s="413"/>
      <c r="AA46" s="413"/>
      <c r="AB46" s="413"/>
      <c r="AC46" s="413"/>
      <c r="AD46" s="413"/>
      <c r="AE46" s="413"/>
      <c r="AF46" s="413"/>
      <c r="AG46" s="413"/>
      <c r="AH46" s="413"/>
      <c r="AI46" s="413"/>
      <c r="AJ46" s="413"/>
      <c r="AK46" s="413"/>
      <c r="AL46" s="413"/>
      <c r="AM46" s="413"/>
      <c r="AN46" s="409"/>
      <c r="AO46" s="409"/>
    </row>
    <row r="47" spans="1:41" ht="15.75" customHeight="1">
      <c r="A47" s="407"/>
      <c r="B47" s="407"/>
      <c r="C47" s="426"/>
      <c r="D47" s="429"/>
      <c r="E47" s="409"/>
      <c r="F47" s="409"/>
      <c r="G47" s="409"/>
      <c r="H47" s="409"/>
      <c r="I47" s="409"/>
      <c r="J47" s="409"/>
      <c r="K47" s="409"/>
      <c r="L47" s="409"/>
      <c r="M47" s="409"/>
      <c r="N47" s="409"/>
      <c r="O47" s="413"/>
      <c r="P47" s="413"/>
      <c r="Q47" s="413"/>
      <c r="R47" s="413"/>
      <c r="S47" s="413"/>
      <c r="T47" s="413"/>
      <c r="U47" s="413"/>
      <c r="V47" s="413"/>
      <c r="W47" s="413"/>
      <c r="X47" s="413"/>
      <c r="Y47" s="413"/>
      <c r="Z47" s="413"/>
      <c r="AA47" s="413"/>
      <c r="AB47" s="413"/>
      <c r="AC47" s="413"/>
      <c r="AD47" s="413"/>
      <c r="AE47" s="413"/>
      <c r="AF47" s="413"/>
      <c r="AG47" s="413"/>
      <c r="AH47" s="413"/>
      <c r="AI47" s="413"/>
      <c r="AJ47" s="413"/>
      <c r="AK47" s="413"/>
      <c r="AL47" s="413"/>
      <c r="AM47" s="413"/>
      <c r="AN47" s="409"/>
      <c r="AO47" s="409"/>
    </row>
    <row r="48" spans="1:41" ht="15.75" customHeight="1">
      <c r="A48" s="407"/>
      <c r="B48" s="407"/>
      <c r="C48" s="416" t="s">
        <v>92</v>
      </c>
      <c r="D48" s="418">
        <v>3.5</v>
      </c>
      <c r="E48" s="287">
        <f>D48*30</f>
        <v>105</v>
      </c>
      <c r="F48" s="287">
        <f>G48+H48+I48</f>
        <v>72</v>
      </c>
      <c r="G48" s="287"/>
      <c r="H48" s="287"/>
      <c r="I48" s="287">
        <v>72</v>
      </c>
      <c r="J48" s="287">
        <f>E48-F48</f>
        <v>33</v>
      </c>
      <c r="K48" s="418">
        <f>F48/18</f>
        <v>4</v>
      </c>
      <c r="L48" s="287" t="s">
        <v>361</v>
      </c>
      <c r="M48" s="418">
        <f>F48/E48*100</f>
        <v>68.571428571428569</v>
      </c>
      <c r="N48" s="409" t="s">
        <v>363</v>
      </c>
      <c r="O48" s="413"/>
      <c r="P48" s="413"/>
      <c r="Q48" s="413"/>
      <c r="R48" s="413"/>
      <c r="S48" s="413"/>
      <c r="T48" s="413"/>
      <c r="U48" s="413"/>
      <c r="V48" s="413"/>
      <c r="W48" s="413"/>
      <c r="X48" s="413"/>
      <c r="Y48" s="413"/>
      <c r="Z48" s="413"/>
      <c r="AA48" s="413"/>
      <c r="AB48" s="413"/>
      <c r="AC48" s="413"/>
      <c r="AD48" s="413"/>
      <c r="AE48" s="413"/>
      <c r="AF48" s="413"/>
      <c r="AG48" s="413"/>
      <c r="AH48" s="413"/>
      <c r="AI48" s="413"/>
      <c r="AJ48" s="413"/>
      <c r="AK48" s="413"/>
      <c r="AL48" s="413"/>
      <c r="AM48" s="413"/>
      <c r="AN48" s="409"/>
      <c r="AO48" s="409"/>
    </row>
    <row r="49" spans="1:41" ht="15.75" customHeight="1">
      <c r="A49" s="407"/>
      <c r="B49" s="407"/>
      <c r="C49" s="426"/>
      <c r="D49" s="429"/>
      <c r="E49" s="409"/>
      <c r="F49" s="409"/>
      <c r="G49" s="409"/>
      <c r="H49" s="409"/>
      <c r="I49" s="409"/>
      <c r="J49" s="409"/>
      <c r="K49" s="409"/>
      <c r="L49" s="409"/>
      <c r="M49" s="409"/>
      <c r="N49" s="409"/>
      <c r="O49" s="413"/>
      <c r="P49" s="413"/>
      <c r="Q49" s="413"/>
      <c r="R49" s="413"/>
      <c r="S49" s="413"/>
      <c r="T49" s="413"/>
      <c r="U49" s="413"/>
      <c r="V49" s="413"/>
      <c r="W49" s="413"/>
      <c r="X49" s="413"/>
      <c r="Y49" s="413"/>
      <c r="Z49" s="413"/>
      <c r="AA49" s="413"/>
      <c r="AB49" s="413"/>
      <c r="AC49" s="413"/>
      <c r="AD49" s="413"/>
      <c r="AE49" s="413"/>
      <c r="AF49" s="413"/>
      <c r="AG49" s="413"/>
      <c r="AH49" s="413"/>
      <c r="AI49" s="413"/>
      <c r="AJ49" s="413"/>
      <c r="AK49" s="413"/>
      <c r="AL49" s="413"/>
      <c r="AM49" s="413"/>
      <c r="AN49" s="409"/>
      <c r="AO49" s="409"/>
    </row>
    <row r="50" spans="1:41" ht="15.75" customHeight="1">
      <c r="A50" s="407"/>
      <c r="B50" s="407"/>
      <c r="C50" s="415" t="s">
        <v>386</v>
      </c>
      <c r="D50" s="409"/>
      <c r="E50" s="409"/>
      <c r="F50" s="409"/>
      <c r="G50" s="409"/>
      <c r="H50" s="409"/>
      <c r="I50" s="409"/>
      <c r="J50" s="409"/>
      <c r="K50" s="409"/>
      <c r="L50" s="409"/>
      <c r="M50" s="409"/>
      <c r="N50" s="409"/>
      <c r="O50" s="413"/>
      <c r="P50" s="413"/>
      <c r="Q50" s="413"/>
      <c r="R50" s="413"/>
      <c r="S50" s="413"/>
      <c r="T50" s="413"/>
      <c r="U50" s="413"/>
      <c r="V50" s="413"/>
      <c r="W50" s="413"/>
      <c r="X50" s="413"/>
      <c r="Y50" s="413"/>
      <c r="Z50" s="413"/>
      <c r="AA50" s="413"/>
      <c r="AB50" s="413"/>
      <c r="AC50" s="413"/>
      <c r="AD50" s="413"/>
      <c r="AE50" s="413"/>
      <c r="AF50" s="413"/>
      <c r="AG50" s="413"/>
      <c r="AH50" s="413"/>
      <c r="AI50" s="413"/>
      <c r="AJ50" s="413"/>
      <c r="AK50" s="413"/>
      <c r="AL50" s="413"/>
      <c r="AM50" s="413"/>
      <c r="AN50" s="409"/>
      <c r="AO50" s="409"/>
    </row>
    <row r="51" spans="1:41" ht="15" customHeight="1">
      <c r="A51" s="407"/>
      <c r="B51" s="407"/>
      <c r="C51" s="966" t="s">
        <v>349</v>
      </c>
      <c r="D51" s="962" t="s">
        <v>350</v>
      </c>
      <c r="E51" s="964" t="s">
        <v>351</v>
      </c>
      <c r="F51" s="834"/>
      <c r="G51" s="834"/>
      <c r="H51" s="834"/>
      <c r="I51" s="834"/>
      <c r="J51" s="835"/>
      <c r="K51" s="962" t="s">
        <v>352</v>
      </c>
      <c r="L51" s="962" t="s">
        <v>353</v>
      </c>
      <c r="M51" s="962" t="s">
        <v>354</v>
      </c>
      <c r="N51" s="409"/>
      <c r="O51" s="413"/>
      <c r="P51" s="413"/>
      <c r="Q51" s="413"/>
      <c r="R51" s="413"/>
      <c r="S51" s="413"/>
      <c r="T51" s="413"/>
      <c r="U51" s="413"/>
      <c r="V51" s="413"/>
      <c r="W51" s="413"/>
      <c r="X51" s="413"/>
      <c r="Y51" s="413"/>
      <c r="Z51" s="413"/>
      <c r="AA51" s="413"/>
      <c r="AB51" s="413"/>
      <c r="AC51" s="413"/>
      <c r="AD51" s="413"/>
      <c r="AE51" s="413"/>
      <c r="AF51" s="413"/>
      <c r="AG51" s="413"/>
      <c r="AH51" s="413"/>
      <c r="AI51" s="413"/>
      <c r="AJ51" s="413"/>
      <c r="AK51" s="413"/>
      <c r="AL51" s="413"/>
      <c r="AM51" s="413"/>
      <c r="AN51" s="409"/>
      <c r="AO51" s="409"/>
    </row>
    <row r="52" spans="1:41" ht="15" customHeight="1">
      <c r="A52" s="407"/>
      <c r="B52" s="407"/>
      <c r="C52" s="907"/>
      <c r="D52" s="907"/>
      <c r="E52" s="962" t="s">
        <v>63</v>
      </c>
      <c r="F52" s="965" t="s">
        <v>355</v>
      </c>
      <c r="G52" s="834"/>
      <c r="H52" s="834"/>
      <c r="I52" s="835"/>
      <c r="J52" s="962" t="s">
        <v>379</v>
      </c>
      <c r="K52" s="907"/>
      <c r="L52" s="907"/>
      <c r="M52" s="907"/>
      <c r="N52" s="409"/>
      <c r="O52" s="413"/>
      <c r="P52" s="413"/>
      <c r="Q52" s="413"/>
      <c r="R52" s="413"/>
      <c r="S52" s="413"/>
      <c r="T52" s="413"/>
      <c r="U52" s="413"/>
      <c r="V52" s="413"/>
      <c r="W52" s="413"/>
      <c r="X52" s="413"/>
      <c r="Y52" s="413"/>
      <c r="Z52" s="413"/>
      <c r="AA52" s="413"/>
      <c r="AB52" s="413"/>
      <c r="AC52" s="413"/>
      <c r="AD52" s="413"/>
      <c r="AE52" s="413"/>
      <c r="AF52" s="413"/>
      <c r="AG52" s="413"/>
      <c r="AH52" s="413"/>
      <c r="AI52" s="413"/>
      <c r="AJ52" s="413"/>
      <c r="AK52" s="413"/>
      <c r="AL52" s="413"/>
      <c r="AM52" s="413"/>
      <c r="AN52" s="409"/>
      <c r="AO52" s="409"/>
    </row>
    <row r="53" spans="1:41" ht="15" customHeight="1">
      <c r="A53" s="407"/>
      <c r="B53" s="407"/>
      <c r="C53" s="907"/>
      <c r="D53" s="907"/>
      <c r="E53" s="907"/>
      <c r="F53" s="962" t="s">
        <v>357</v>
      </c>
      <c r="G53" s="964" t="s">
        <v>358</v>
      </c>
      <c r="H53" s="834"/>
      <c r="I53" s="835"/>
      <c r="J53" s="907"/>
      <c r="K53" s="907"/>
      <c r="L53" s="907"/>
      <c r="M53" s="907"/>
      <c r="N53" s="409"/>
      <c r="O53" s="413"/>
      <c r="P53" s="413"/>
      <c r="Q53" s="413"/>
      <c r="R53" s="413"/>
      <c r="S53" s="413"/>
      <c r="T53" s="413"/>
      <c r="U53" s="413"/>
      <c r="V53" s="413"/>
      <c r="W53" s="413"/>
      <c r="X53" s="413"/>
      <c r="Y53" s="413"/>
      <c r="Z53" s="413"/>
      <c r="AA53" s="413"/>
      <c r="AB53" s="413"/>
      <c r="AC53" s="413"/>
      <c r="AD53" s="413"/>
      <c r="AE53" s="413"/>
      <c r="AF53" s="413"/>
      <c r="AG53" s="413"/>
      <c r="AH53" s="413"/>
      <c r="AI53" s="413"/>
      <c r="AJ53" s="413"/>
      <c r="AK53" s="413"/>
      <c r="AL53" s="413"/>
      <c r="AM53" s="413"/>
      <c r="AN53" s="409"/>
      <c r="AO53" s="409"/>
    </row>
    <row r="54" spans="1:41" ht="15" customHeight="1">
      <c r="A54" s="407"/>
      <c r="B54" s="407"/>
      <c r="C54" s="907"/>
      <c r="D54" s="907"/>
      <c r="E54" s="907"/>
      <c r="F54" s="907"/>
      <c r="G54" s="962" t="s">
        <v>68</v>
      </c>
      <c r="H54" s="962" t="s">
        <v>380</v>
      </c>
      <c r="I54" s="962" t="s">
        <v>381</v>
      </c>
      <c r="J54" s="907"/>
      <c r="K54" s="907"/>
      <c r="L54" s="907"/>
      <c r="M54" s="907"/>
      <c r="N54" s="409"/>
      <c r="O54" s="413"/>
      <c r="P54" s="413"/>
      <c r="Q54" s="413"/>
      <c r="R54" s="413"/>
      <c r="S54" s="413"/>
      <c r="T54" s="413"/>
      <c r="U54" s="413"/>
      <c r="V54" s="413"/>
      <c r="W54" s="413"/>
      <c r="X54" s="413"/>
      <c r="Y54" s="413"/>
      <c r="Z54" s="413"/>
      <c r="AA54" s="413"/>
      <c r="AB54" s="413"/>
      <c r="AC54" s="413"/>
      <c r="AD54" s="413"/>
      <c r="AE54" s="413"/>
      <c r="AF54" s="413"/>
      <c r="AG54" s="413"/>
      <c r="AH54" s="413"/>
      <c r="AI54" s="413"/>
      <c r="AJ54" s="413"/>
      <c r="AK54" s="413"/>
      <c r="AL54" s="413"/>
      <c r="AM54" s="413"/>
      <c r="AN54" s="409"/>
      <c r="AO54" s="409"/>
    </row>
    <row r="55" spans="1:41" ht="15.75" customHeight="1">
      <c r="A55" s="407"/>
      <c r="B55" s="407"/>
      <c r="C55" s="907"/>
      <c r="D55" s="907"/>
      <c r="E55" s="907"/>
      <c r="F55" s="907"/>
      <c r="G55" s="907"/>
      <c r="H55" s="907"/>
      <c r="I55" s="907"/>
      <c r="J55" s="907"/>
      <c r="K55" s="907"/>
      <c r="L55" s="907"/>
      <c r="M55" s="907"/>
      <c r="N55" s="409"/>
      <c r="O55" s="413"/>
      <c r="P55" s="413"/>
      <c r="Q55" s="413"/>
      <c r="R55" s="413"/>
      <c r="S55" s="413"/>
      <c r="T55" s="413"/>
      <c r="U55" s="413"/>
      <c r="V55" s="413"/>
      <c r="W55" s="413"/>
      <c r="X55" s="413"/>
      <c r="Y55" s="413"/>
      <c r="Z55" s="413"/>
      <c r="AA55" s="413"/>
      <c r="AB55" s="413"/>
      <c r="AC55" s="413"/>
      <c r="AD55" s="413"/>
      <c r="AE55" s="413"/>
      <c r="AF55" s="413"/>
      <c r="AG55" s="413"/>
      <c r="AH55" s="413"/>
      <c r="AI55" s="413"/>
      <c r="AJ55" s="413"/>
      <c r="AK55" s="413"/>
      <c r="AL55" s="413"/>
      <c r="AM55" s="413"/>
      <c r="AN55" s="409"/>
      <c r="AO55" s="409"/>
    </row>
    <row r="56" spans="1:41" ht="10.5" customHeight="1">
      <c r="A56" s="407"/>
      <c r="B56" s="407"/>
      <c r="C56" s="907"/>
      <c r="D56" s="907"/>
      <c r="E56" s="907"/>
      <c r="F56" s="907"/>
      <c r="G56" s="907"/>
      <c r="H56" s="907"/>
      <c r="I56" s="907"/>
      <c r="J56" s="907"/>
      <c r="K56" s="907"/>
      <c r="L56" s="907"/>
      <c r="M56" s="907"/>
      <c r="N56" s="409"/>
      <c r="O56" s="413"/>
      <c r="P56" s="413"/>
      <c r="Q56" s="413"/>
      <c r="R56" s="413"/>
      <c r="S56" s="413"/>
      <c r="T56" s="413"/>
      <c r="U56" s="413"/>
      <c r="V56" s="413"/>
      <c r="W56" s="413"/>
      <c r="X56" s="413"/>
      <c r="Y56" s="413"/>
      <c r="Z56" s="413"/>
      <c r="AA56" s="413"/>
      <c r="AB56" s="413"/>
      <c r="AC56" s="413"/>
      <c r="AD56" s="413"/>
      <c r="AE56" s="413"/>
      <c r="AF56" s="413"/>
      <c r="AG56" s="413"/>
      <c r="AH56" s="413"/>
      <c r="AI56" s="413"/>
      <c r="AJ56" s="413"/>
      <c r="AK56" s="413"/>
      <c r="AL56" s="413"/>
      <c r="AM56" s="413"/>
      <c r="AN56" s="409"/>
      <c r="AO56" s="409"/>
    </row>
    <row r="57" spans="1:41" ht="15.75" hidden="1" customHeight="1">
      <c r="A57" s="407"/>
      <c r="B57" s="407"/>
      <c r="C57" s="963"/>
      <c r="D57" s="963"/>
      <c r="E57" s="963"/>
      <c r="F57" s="963"/>
      <c r="G57" s="963"/>
      <c r="H57" s="963"/>
      <c r="I57" s="963"/>
      <c r="J57" s="963"/>
      <c r="K57" s="963"/>
      <c r="L57" s="963"/>
      <c r="M57" s="963"/>
      <c r="N57" s="409"/>
      <c r="O57" s="413"/>
      <c r="P57" s="413"/>
      <c r="Q57" s="413"/>
      <c r="R57" s="413"/>
      <c r="S57" s="413"/>
      <c r="T57" s="413"/>
      <c r="U57" s="413"/>
      <c r="V57" s="413"/>
      <c r="W57" s="413"/>
      <c r="X57" s="413"/>
      <c r="Y57" s="413"/>
      <c r="Z57" s="413"/>
      <c r="AA57" s="413"/>
      <c r="AB57" s="413"/>
      <c r="AC57" s="413"/>
      <c r="AD57" s="413"/>
      <c r="AE57" s="413"/>
      <c r="AF57" s="413"/>
      <c r="AG57" s="413"/>
      <c r="AH57" s="413"/>
      <c r="AI57" s="413"/>
      <c r="AJ57" s="413"/>
      <c r="AK57" s="413"/>
      <c r="AL57" s="413"/>
      <c r="AM57" s="413"/>
      <c r="AN57" s="409"/>
      <c r="AO57" s="409"/>
    </row>
    <row r="58" spans="1:41" ht="15.75" customHeight="1">
      <c r="A58" s="407" t="s">
        <v>361</v>
      </c>
      <c r="B58" s="407" t="s">
        <v>362</v>
      </c>
      <c r="C58" s="416" t="s">
        <v>387</v>
      </c>
      <c r="D58" s="711">
        <v>4.5</v>
      </c>
      <c r="E58" s="287">
        <f>D58*30</f>
        <v>135</v>
      </c>
      <c r="F58" s="287">
        <f>G58+H58+I58</f>
        <v>45</v>
      </c>
      <c r="G58" s="287"/>
      <c r="H58" s="287"/>
      <c r="I58" s="287">
        <v>45</v>
      </c>
      <c r="J58" s="287">
        <f>E58-F58</f>
        <v>90</v>
      </c>
      <c r="K58" s="418">
        <f>F58/15</f>
        <v>3</v>
      </c>
      <c r="L58" s="287" t="s">
        <v>361</v>
      </c>
      <c r="M58" s="418">
        <f>F58/E58*100</f>
        <v>33.333333333333329</v>
      </c>
      <c r="N58" s="409" t="s">
        <v>363</v>
      </c>
      <c r="O58" s="413"/>
      <c r="P58" s="413"/>
      <c r="Q58" s="413"/>
      <c r="R58" s="413"/>
      <c r="S58" s="413"/>
      <c r="T58" s="413"/>
      <c r="U58" s="413"/>
      <c r="V58" s="413"/>
      <c r="W58" s="413"/>
      <c r="X58" s="413"/>
      <c r="Y58" s="413"/>
      <c r="Z58" s="413"/>
      <c r="AA58" s="413"/>
      <c r="AB58" s="413"/>
      <c r="AC58" s="413"/>
      <c r="AD58" s="413" t="s">
        <v>364</v>
      </c>
      <c r="AE58" s="413"/>
      <c r="AF58" s="413"/>
      <c r="AG58" s="413"/>
      <c r="AH58" s="413"/>
      <c r="AI58" s="413"/>
      <c r="AJ58" s="413"/>
      <c r="AK58" s="413"/>
      <c r="AL58" s="413"/>
      <c r="AM58" s="413"/>
      <c r="AN58" s="409"/>
      <c r="AO58" s="409"/>
    </row>
    <row r="59" spans="1:41" ht="15.75" customHeight="1">
      <c r="A59" s="407"/>
      <c r="B59" s="407"/>
      <c r="C59" s="416"/>
      <c r="D59" s="418"/>
      <c r="E59" s="287"/>
      <c r="F59" s="287"/>
      <c r="G59" s="287"/>
      <c r="H59" s="287"/>
      <c r="I59" s="287"/>
      <c r="J59" s="287"/>
      <c r="K59" s="418"/>
      <c r="L59" s="287"/>
      <c r="M59" s="418"/>
      <c r="N59" s="409"/>
      <c r="O59" s="413"/>
      <c r="P59" s="413"/>
      <c r="Q59" s="413"/>
      <c r="R59" s="413"/>
      <c r="S59" s="413"/>
      <c r="T59" s="413"/>
      <c r="U59" s="413"/>
      <c r="V59" s="413"/>
      <c r="W59" s="413"/>
      <c r="X59" s="413"/>
      <c r="Y59" s="413"/>
      <c r="Z59" s="413"/>
      <c r="AA59" s="413"/>
      <c r="AB59" s="413"/>
      <c r="AC59" s="413"/>
      <c r="AD59" s="413" t="s">
        <v>366</v>
      </c>
      <c r="AE59" s="413"/>
      <c r="AF59" s="413"/>
      <c r="AG59" s="413"/>
      <c r="AH59" s="413"/>
      <c r="AI59" s="413"/>
      <c r="AJ59" s="413"/>
      <c r="AK59" s="413"/>
      <c r="AL59" s="413"/>
      <c r="AM59" s="413"/>
      <c r="AN59" s="409"/>
      <c r="AO59" s="409"/>
    </row>
    <row r="60" spans="1:41" ht="15.75" customHeight="1">
      <c r="A60" s="407" t="s">
        <v>30</v>
      </c>
      <c r="B60" s="407" t="s">
        <v>362</v>
      </c>
      <c r="C60" s="416" t="s">
        <v>135</v>
      </c>
      <c r="D60" s="472">
        <v>5.5</v>
      </c>
      <c r="E60" s="287">
        <f t="shared" ref="E60:E65" si="12">D60*30</f>
        <v>165</v>
      </c>
      <c r="F60" s="287">
        <f t="shared" ref="F60:F65" si="13">G60+H60+I60</f>
        <v>60</v>
      </c>
      <c r="G60" s="287">
        <v>30</v>
      </c>
      <c r="H60" s="287"/>
      <c r="I60" s="287">
        <v>30</v>
      </c>
      <c r="J60" s="287">
        <f t="shared" ref="J60:J65" si="14">E60-F60</f>
        <v>105</v>
      </c>
      <c r="K60" s="418">
        <f t="shared" ref="K60:K64" si="15">F60/15</f>
        <v>4</v>
      </c>
      <c r="L60" s="287" t="s">
        <v>373</v>
      </c>
      <c r="M60" s="418">
        <f t="shared" ref="M60:M65" si="16">F60/E60*100</f>
        <v>36.363636363636367</v>
      </c>
      <c r="N60" s="409" t="s">
        <v>363</v>
      </c>
      <c r="O60" s="413"/>
      <c r="P60" s="413"/>
      <c r="Q60" s="413"/>
      <c r="R60" s="413"/>
      <c r="S60" s="413"/>
      <c r="T60" s="413"/>
      <c r="U60" s="413"/>
      <c r="V60" s="413"/>
      <c r="W60" s="413"/>
      <c r="X60" s="413"/>
      <c r="Y60" s="413"/>
      <c r="Z60" s="413"/>
      <c r="AA60" s="413"/>
      <c r="AB60" s="413"/>
      <c r="AC60" s="413"/>
      <c r="AD60" s="413" t="s">
        <v>371</v>
      </c>
      <c r="AE60" s="413"/>
      <c r="AF60" s="413"/>
      <c r="AG60" s="413"/>
      <c r="AH60" s="413"/>
      <c r="AI60" s="413"/>
      <c r="AJ60" s="413"/>
      <c r="AK60" s="413"/>
      <c r="AL60" s="413"/>
      <c r="AM60" s="413"/>
      <c r="AN60" s="409"/>
      <c r="AO60" s="409"/>
    </row>
    <row r="61" spans="1:41" ht="15.75" customHeight="1">
      <c r="A61" s="407" t="s">
        <v>30</v>
      </c>
      <c r="B61" s="407" t="s">
        <v>362</v>
      </c>
      <c r="C61" s="416" t="s">
        <v>140</v>
      </c>
      <c r="D61" s="418">
        <v>5</v>
      </c>
      <c r="E61" s="287">
        <f t="shared" si="12"/>
        <v>150</v>
      </c>
      <c r="F61" s="287">
        <f t="shared" si="13"/>
        <v>60</v>
      </c>
      <c r="G61" s="287">
        <v>30</v>
      </c>
      <c r="H61" s="287"/>
      <c r="I61" s="287">
        <v>30</v>
      </c>
      <c r="J61" s="287">
        <f t="shared" si="14"/>
        <v>90</v>
      </c>
      <c r="K61" s="418">
        <f t="shared" si="15"/>
        <v>4</v>
      </c>
      <c r="L61" s="287" t="s">
        <v>367</v>
      </c>
      <c r="M61" s="418">
        <f t="shared" si="16"/>
        <v>40</v>
      </c>
      <c r="N61" s="409" t="s">
        <v>370</v>
      </c>
      <c r="O61" s="413"/>
      <c r="P61" s="413"/>
      <c r="Q61" s="413"/>
      <c r="R61" s="413"/>
      <c r="S61" s="413"/>
      <c r="T61" s="413"/>
      <c r="U61" s="413"/>
      <c r="V61" s="413"/>
      <c r="W61" s="413"/>
      <c r="X61" s="413"/>
      <c r="Y61" s="413"/>
      <c r="Z61" s="413"/>
      <c r="AA61" s="413"/>
      <c r="AB61" s="413"/>
      <c r="AC61" s="413"/>
      <c r="AD61" s="413" t="s">
        <v>371</v>
      </c>
      <c r="AE61" s="413"/>
      <c r="AF61" s="413"/>
      <c r="AG61" s="413"/>
      <c r="AH61" s="413"/>
      <c r="AI61" s="413"/>
      <c r="AJ61" s="413"/>
      <c r="AK61" s="413"/>
      <c r="AL61" s="413"/>
      <c r="AM61" s="413"/>
      <c r="AN61" s="409"/>
      <c r="AO61" s="409"/>
    </row>
    <row r="62" spans="1:41" ht="15.75" customHeight="1">
      <c r="A62" s="407" t="s">
        <v>30</v>
      </c>
      <c r="B62" s="407" t="s">
        <v>362</v>
      </c>
      <c r="C62" s="416" t="s">
        <v>129</v>
      </c>
      <c r="D62" s="418">
        <v>6</v>
      </c>
      <c r="E62" s="287">
        <f t="shared" si="12"/>
        <v>180</v>
      </c>
      <c r="F62" s="287">
        <f t="shared" si="13"/>
        <v>60</v>
      </c>
      <c r="G62" s="287">
        <v>30</v>
      </c>
      <c r="H62" s="287"/>
      <c r="I62" s="287">
        <v>30</v>
      </c>
      <c r="J62" s="287">
        <f t="shared" si="14"/>
        <v>120</v>
      </c>
      <c r="K62" s="418">
        <f t="shared" si="15"/>
        <v>4</v>
      </c>
      <c r="L62" s="287" t="s">
        <v>367</v>
      </c>
      <c r="M62" s="418">
        <f t="shared" si="16"/>
        <v>33.333333333333329</v>
      </c>
      <c r="N62" s="409" t="s">
        <v>390</v>
      </c>
      <c r="O62" s="413"/>
      <c r="P62" s="413"/>
      <c r="Q62" s="413"/>
      <c r="R62" s="413"/>
      <c r="S62" s="413"/>
      <c r="T62" s="413"/>
      <c r="U62" s="413"/>
      <c r="V62" s="413"/>
      <c r="W62" s="413"/>
      <c r="X62" s="413"/>
      <c r="Y62" s="413"/>
      <c r="Z62" s="413"/>
      <c r="AA62" s="413"/>
      <c r="AB62" s="413"/>
      <c r="AC62" s="413"/>
      <c r="AD62" s="413" t="s">
        <v>391</v>
      </c>
      <c r="AE62" s="413"/>
      <c r="AF62" s="413"/>
      <c r="AG62" s="413"/>
      <c r="AH62" s="413"/>
      <c r="AI62" s="413"/>
      <c r="AJ62" s="413"/>
      <c r="AK62" s="413"/>
      <c r="AL62" s="413"/>
      <c r="AM62" s="413"/>
      <c r="AN62" s="409"/>
      <c r="AO62" s="409"/>
    </row>
    <row r="63" spans="1:41" ht="15.75" customHeight="1">
      <c r="A63" s="407" t="s">
        <v>361</v>
      </c>
      <c r="B63" s="407" t="s">
        <v>362</v>
      </c>
      <c r="C63" s="416" t="s">
        <v>122</v>
      </c>
      <c r="D63" s="472">
        <v>6</v>
      </c>
      <c r="E63" s="287">
        <f t="shared" si="12"/>
        <v>180</v>
      </c>
      <c r="F63" s="287">
        <f t="shared" si="13"/>
        <v>60</v>
      </c>
      <c r="G63" s="287">
        <v>30</v>
      </c>
      <c r="H63" s="287"/>
      <c r="I63" s="287">
        <v>30</v>
      </c>
      <c r="J63" s="287">
        <f t="shared" si="14"/>
        <v>120</v>
      </c>
      <c r="K63" s="418">
        <f t="shared" si="15"/>
        <v>4</v>
      </c>
      <c r="L63" s="287" t="s">
        <v>367</v>
      </c>
      <c r="M63" s="418">
        <f t="shared" si="16"/>
        <v>33.333333333333329</v>
      </c>
      <c r="N63" s="409" t="s">
        <v>392</v>
      </c>
      <c r="O63" s="413"/>
      <c r="P63" s="413"/>
      <c r="Q63" s="413"/>
      <c r="R63" s="413"/>
      <c r="S63" s="413"/>
      <c r="T63" s="413"/>
      <c r="U63" s="413"/>
      <c r="V63" s="413"/>
      <c r="W63" s="413"/>
      <c r="X63" s="413"/>
      <c r="Y63" s="413"/>
      <c r="Z63" s="413"/>
      <c r="AA63" s="413"/>
      <c r="AB63" s="413"/>
      <c r="AC63" s="413"/>
      <c r="AD63" s="413" t="s">
        <v>393</v>
      </c>
      <c r="AE63" s="413"/>
      <c r="AF63" s="413"/>
      <c r="AG63" s="413"/>
      <c r="AH63" s="413"/>
      <c r="AI63" s="413"/>
      <c r="AJ63" s="413"/>
      <c r="AK63" s="413"/>
      <c r="AL63" s="413"/>
      <c r="AM63" s="413"/>
      <c r="AN63" s="409"/>
      <c r="AO63" s="409"/>
    </row>
    <row r="64" spans="1:41" ht="15.75" customHeight="1">
      <c r="A64" s="407" t="s">
        <v>361</v>
      </c>
      <c r="B64" s="407" t="s">
        <v>395</v>
      </c>
      <c r="C64" s="416" t="s">
        <v>396</v>
      </c>
      <c r="D64" s="418">
        <v>3</v>
      </c>
      <c r="E64" s="287">
        <f t="shared" si="12"/>
        <v>90</v>
      </c>
      <c r="F64" s="287">
        <f t="shared" si="13"/>
        <v>30</v>
      </c>
      <c r="G64" s="287">
        <v>15</v>
      </c>
      <c r="H64" s="287"/>
      <c r="I64" s="287">
        <v>15</v>
      </c>
      <c r="J64" s="287">
        <f t="shared" si="14"/>
        <v>60</v>
      </c>
      <c r="K64" s="418">
        <f t="shared" si="15"/>
        <v>2</v>
      </c>
      <c r="L64" s="287" t="s">
        <v>361</v>
      </c>
      <c r="M64" s="418">
        <f t="shared" si="16"/>
        <v>33.333333333333329</v>
      </c>
      <c r="N64" s="409" t="s">
        <v>392</v>
      </c>
      <c r="O64" s="413"/>
      <c r="P64" s="413"/>
      <c r="Q64" s="413"/>
      <c r="R64" s="413"/>
      <c r="S64" s="413"/>
      <c r="T64" s="413"/>
      <c r="U64" s="413"/>
      <c r="V64" s="413"/>
      <c r="W64" s="413"/>
      <c r="X64" s="413"/>
      <c r="Y64" s="413"/>
      <c r="Z64" s="413"/>
      <c r="AA64" s="413"/>
      <c r="AB64" s="413"/>
      <c r="AC64" s="413"/>
      <c r="AD64" s="413" t="s">
        <v>393</v>
      </c>
      <c r="AE64" s="413"/>
      <c r="AF64" s="413"/>
      <c r="AG64" s="413"/>
      <c r="AH64" s="413"/>
      <c r="AI64" s="413"/>
      <c r="AJ64" s="413"/>
      <c r="AK64" s="413"/>
      <c r="AL64" s="413"/>
      <c r="AM64" s="413"/>
      <c r="AN64" s="409"/>
      <c r="AO64" s="409"/>
    </row>
    <row r="65" spans="1:41" ht="15.75" customHeight="1">
      <c r="A65" s="407"/>
      <c r="B65" s="407"/>
      <c r="C65" s="416"/>
      <c r="D65" s="418"/>
      <c r="E65" s="287">
        <f t="shared" si="12"/>
        <v>0</v>
      </c>
      <c r="F65" s="287">
        <f t="shared" si="13"/>
        <v>0</v>
      </c>
      <c r="G65" s="287"/>
      <c r="H65" s="287"/>
      <c r="I65" s="287"/>
      <c r="J65" s="287">
        <f t="shared" si="14"/>
        <v>0</v>
      </c>
      <c r="K65" s="418">
        <f>F65/18</f>
        <v>0</v>
      </c>
      <c r="L65" s="287"/>
      <c r="M65" s="418" t="e">
        <f t="shared" si="16"/>
        <v>#DIV/0!</v>
      </c>
      <c r="N65" s="409"/>
      <c r="O65" s="413"/>
      <c r="P65" s="413"/>
      <c r="Q65" s="413"/>
      <c r="R65" s="413"/>
      <c r="S65" s="413"/>
      <c r="T65" s="413"/>
      <c r="U65" s="413"/>
      <c r="V65" s="413"/>
      <c r="W65" s="413"/>
      <c r="X65" s="413"/>
      <c r="Y65" s="413"/>
      <c r="Z65" s="413"/>
      <c r="AA65" s="413"/>
      <c r="AB65" s="413"/>
      <c r="AC65" s="413"/>
      <c r="AD65" s="413"/>
      <c r="AE65" s="413"/>
      <c r="AF65" s="413"/>
      <c r="AG65" s="413"/>
      <c r="AH65" s="413"/>
      <c r="AI65" s="413"/>
      <c r="AJ65" s="413"/>
      <c r="AK65" s="413"/>
      <c r="AL65" s="413"/>
      <c r="AM65" s="413"/>
      <c r="AN65" s="409"/>
      <c r="AO65" s="409"/>
    </row>
    <row r="66" spans="1:41" ht="15.75" customHeight="1">
      <c r="A66" s="407"/>
      <c r="B66" s="407"/>
      <c r="C66" s="423" t="s">
        <v>52</v>
      </c>
      <c r="D66" s="424">
        <f t="shared" ref="D66:L66" si="17">SUM(D58:D65)</f>
        <v>30</v>
      </c>
      <c r="E66" s="425">
        <f t="shared" si="17"/>
        <v>900</v>
      </c>
      <c r="F66" s="425">
        <f t="shared" si="17"/>
        <v>315</v>
      </c>
      <c r="G66" s="425">
        <f t="shared" si="17"/>
        <v>135</v>
      </c>
      <c r="H66" s="425">
        <f t="shared" si="17"/>
        <v>0</v>
      </c>
      <c r="I66" s="425">
        <f t="shared" si="17"/>
        <v>180</v>
      </c>
      <c r="J66" s="425">
        <f t="shared" si="17"/>
        <v>585</v>
      </c>
      <c r="K66" s="425">
        <f t="shared" si="17"/>
        <v>21</v>
      </c>
      <c r="L66" s="425">
        <f t="shared" si="17"/>
        <v>0</v>
      </c>
      <c r="M66" s="425"/>
      <c r="N66" s="409"/>
      <c r="O66" s="413"/>
      <c r="P66" s="413"/>
      <c r="Q66" s="413"/>
      <c r="R66" s="413"/>
      <c r="S66" s="413"/>
      <c r="T66" s="413"/>
      <c r="U66" s="413"/>
      <c r="V66" s="413"/>
      <c r="W66" s="413"/>
      <c r="X66" s="413"/>
      <c r="Y66" s="413"/>
      <c r="Z66" s="413"/>
      <c r="AA66" s="413"/>
      <c r="AB66" s="413"/>
      <c r="AC66" s="413"/>
      <c r="AD66" s="413"/>
      <c r="AE66" s="413"/>
      <c r="AF66" s="413"/>
      <c r="AG66" s="413"/>
      <c r="AH66" s="413"/>
      <c r="AI66" s="413"/>
      <c r="AJ66" s="413"/>
      <c r="AK66" s="413"/>
      <c r="AL66" s="413"/>
      <c r="AM66" s="413"/>
      <c r="AN66" s="409"/>
      <c r="AO66" s="409"/>
    </row>
    <row r="67" spans="1:41" ht="15.75" customHeight="1">
      <c r="A67" s="407"/>
      <c r="B67" s="407"/>
      <c r="C67" s="426"/>
      <c r="D67" s="427"/>
      <c r="E67" s="427"/>
      <c r="F67" s="427"/>
      <c r="G67" s="427"/>
      <c r="H67" s="427"/>
      <c r="I67" s="427"/>
      <c r="J67" s="427"/>
      <c r="K67" s="427"/>
      <c r="L67" s="427"/>
      <c r="M67" s="427"/>
      <c r="N67" s="409"/>
      <c r="O67" s="413"/>
      <c r="P67" s="413"/>
      <c r="Q67" s="413"/>
      <c r="R67" s="413"/>
      <c r="S67" s="413"/>
      <c r="T67" s="413"/>
      <c r="U67" s="413"/>
      <c r="V67" s="413"/>
      <c r="W67" s="413"/>
      <c r="X67" s="413"/>
      <c r="Y67" s="413"/>
      <c r="Z67" s="413"/>
      <c r="AA67" s="413"/>
      <c r="AB67" s="413"/>
      <c r="AC67" s="413"/>
      <c r="AD67" s="413"/>
      <c r="AE67" s="413"/>
      <c r="AF67" s="413"/>
      <c r="AG67" s="413"/>
      <c r="AH67" s="413"/>
      <c r="AI67" s="413"/>
      <c r="AJ67" s="413"/>
      <c r="AK67" s="413"/>
      <c r="AL67" s="413"/>
      <c r="AM67" s="413"/>
      <c r="AN67" s="409"/>
      <c r="AO67" s="409"/>
    </row>
    <row r="68" spans="1:41" ht="15.75" customHeight="1">
      <c r="A68" s="407"/>
      <c r="B68" s="407"/>
      <c r="C68" s="426" t="s">
        <v>492</v>
      </c>
      <c r="D68" s="427">
        <v>1</v>
      </c>
      <c r="E68" s="427"/>
      <c r="F68" s="427"/>
      <c r="G68" s="427"/>
      <c r="H68" s="427"/>
      <c r="I68" s="427"/>
      <c r="J68" s="427"/>
      <c r="K68" s="427"/>
      <c r="L68" s="427"/>
      <c r="M68" s="427"/>
      <c r="N68" s="409"/>
      <c r="O68" s="413"/>
      <c r="P68" s="413"/>
      <c r="Q68" s="413"/>
      <c r="R68" s="413"/>
      <c r="S68" s="413"/>
      <c r="T68" s="413"/>
      <c r="U68" s="413"/>
      <c r="V68" s="413"/>
      <c r="W68" s="413"/>
      <c r="X68" s="413"/>
      <c r="Y68" s="413"/>
      <c r="Z68" s="413"/>
      <c r="AA68" s="413"/>
      <c r="AB68" s="413"/>
      <c r="AC68" s="413"/>
      <c r="AD68" s="413"/>
      <c r="AE68" s="413"/>
      <c r="AF68" s="413"/>
      <c r="AG68" s="413"/>
      <c r="AH68" s="413"/>
      <c r="AI68" s="413"/>
      <c r="AJ68" s="413"/>
      <c r="AK68" s="413"/>
      <c r="AL68" s="413"/>
      <c r="AM68" s="413"/>
      <c r="AN68" s="409"/>
      <c r="AO68" s="409"/>
    </row>
    <row r="69" spans="1:41" ht="15.75" customHeight="1">
      <c r="A69" s="407"/>
      <c r="B69" s="407"/>
      <c r="C69" s="426" t="s">
        <v>491</v>
      </c>
      <c r="D69" s="712">
        <v>1.5</v>
      </c>
      <c r="E69" s="427"/>
      <c r="F69" s="427"/>
      <c r="G69" s="427"/>
      <c r="H69" s="427"/>
      <c r="I69" s="427"/>
      <c r="J69" s="427"/>
      <c r="K69" s="427"/>
      <c r="L69" s="427"/>
      <c r="M69" s="427"/>
      <c r="N69" s="409"/>
      <c r="O69" s="413"/>
      <c r="P69" s="413"/>
      <c r="Q69" s="413"/>
      <c r="R69" s="413"/>
      <c r="S69" s="413"/>
      <c r="T69" s="413"/>
      <c r="U69" s="413"/>
      <c r="V69" s="413"/>
      <c r="W69" s="413"/>
      <c r="X69" s="413"/>
      <c r="Y69" s="413"/>
      <c r="Z69" s="413"/>
      <c r="AA69" s="413"/>
      <c r="AB69" s="413"/>
      <c r="AC69" s="413"/>
      <c r="AD69" s="413"/>
      <c r="AE69" s="413"/>
      <c r="AF69" s="413"/>
      <c r="AG69" s="413"/>
      <c r="AH69" s="413"/>
      <c r="AI69" s="413"/>
      <c r="AJ69" s="413"/>
      <c r="AK69" s="413"/>
      <c r="AL69" s="413"/>
      <c r="AM69" s="413"/>
      <c r="AN69" s="409"/>
      <c r="AO69" s="409"/>
    </row>
    <row r="70" spans="1:41" ht="15.75" customHeight="1">
      <c r="A70" s="407"/>
      <c r="B70" s="407"/>
      <c r="C70" s="426" t="s">
        <v>493</v>
      </c>
      <c r="D70" s="427">
        <v>0.5</v>
      </c>
      <c r="E70" s="427"/>
      <c r="F70" s="427"/>
      <c r="G70" s="427"/>
      <c r="H70" s="427"/>
      <c r="I70" s="427"/>
      <c r="J70" s="427"/>
      <c r="K70" s="427"/>
      <c r="L70" s="427"/>
      <c r="M70" s="427"/>
      <c r="N70" s="409"/>
      <c r="O70" s="413"/>
      <c r="P70" s="413"/>
      <c r="Q70" s="413"/>
      <c r="R70" s="413"/>
      <c r="S70" s="413"/>
      <c r="T70" s="413"/>
      <c r="U70" s="413"/>
      <c r="V70" s="413"/>
      <c r="W70" s="413"/>
      <c r="X70" s="413"/>
      <c r="Y70" s="413"/>
      <c r="Z70" s="413"/>
      <c r="AA70" s="413"/>
      <c r="AB70" s="413"/>
      <c r="AC70" s="413"/>
      <c r="AD70" s="413"/>
      <c r="AE70" s="413"/>
      <c r="AF70" s="413"/>
      <c r="AG70" s="413"/>
      <c r="AH70" s="413"/>
      <c r="AI70" s="413"/>
      <c r="AJ70" s="413"/>
      <c r="AK70" s="413"/>
      <c r="AL70" s="413"/>
      <c r="AM70" s="413"/>
      <c r="AN70" s="409"/>
      <c r="AO70" s="409"/>
    </row>
    <row r="71" spans="1:41" ht="15.75" customHeight="1">
      <c r="A71" s="407"/>
      <c r="B71" s="407"/>
      <c r="C71" s="426"/>
      <c r="D71" s="427"/>
      <c r="E71" s="427"/>
      <c r="F71" s="427"/>
      <c r="G71" s="427"/>
      <c r="H71" s="427"/>
      <c r="I71" s="427"/>
      <c r="J71" s="427"/>
      <c r="K71" s="427"/>
      <c r="L71" s="427"/>
      <c r="M71" s="427"/>
      <c r="N71" s="409"/>
      <c r="O71" s="413"/>
      <c r="P71" s="413"/>
      <c r="Q71" s="413"/>
      <c r="R71" s="413"/>
      <c r="S71" s="413"/>
      <c r="T71" s="413"/>
      <c r="U71" s="413"/>
      <c r="V71" s="413"/>
      <c r="W71" s="413"/>
      <c r="X71" s="413"/>
      <c r="Y71" s="413"/>
      <c r="Z71" s="413"/>
      <c r="AA71" s="413"/>
      <c r="AB71" s="413"/>
      <c r="AC71" s="413"/>
      <c r="AD71" s="413"/>
      <c r="AE71" s="413"/>
      <c r="AF71" s="413"/>
      <c r="AG71" s="413"/>
      <c r="AH71" s="413"/>
      <c r="AI71" s="413"/>
      <c r="AJ71" s="413"/>
      <c r="AK71" s="413"/>
      <c r="AL71" s="413"/>
      <c r="AM71" s="413"/>
      <c r="AN71" s="409"/>
      <c r="AO71" s="409"/>
    </row>
    <row r="72" spans="1:41" ht="15.75" customHeight="1">
      <c r="A72" s="407"/>
      <c r="B72" s="407"/>
      <c r="C72" s="416" t="s">
        <v>92</v>
      </c>
      <c r="D72" s="418">
        <v>3</v>
      </c>
      <c r="E72" s="287">
        <f>D72*30</f>
        <v>90</v>
      </c>
      <c r="F72" s="287">
        <f>G72+H72+I72</f>
        <v>60</v>
      </c>
      <c r="G72" s="287"/>
      <c r="H72" s="287"/>
      <c r="I72" s="287">
        <v>60</v>
      </c>
      <c r="J72" s="287">
        <f>E72-F72</f>
        <v>30</v>
      </c>
      <c r="K72" s="418">
        <f>F72/15</f>
        <v>4</v>
      </c>
      <c r="L72" s="287" t="s">
        <v>361</v>
      </c>
      <c r="M72" s="418">
        <f>F72/E72*100</f>
        <v>66.666666666666657</v>
      </c>
      <c r="N72" s="409" t="s">
        <v>363</v>
      </c>
      <c r="O72" s="413"/>
      <c r="P72" s="413"/>
      <c r="Q72" s="413"/>
      <c r="R72" s="413"/>
      <c r="S72" s="413"/>
      <c r="T72" s="413"/>
      <c r="U72" s="413"/>
      <c r="V72" s="413"/>
      <c r="W72" s="413"/>
      <c r="X72" s="413"/>
      <c r="Y72" s="413"/>
      <c r="Z72" s="413"/>
      <c r="AA72" s="413"/>
      <c r="AB72" s="413"/>
      <c r="AC72" s="413"/>
      <c r="AD72" s="413"/>
      <c r="AE72" s="413"/>
      <c r="AF72" s="413"/>
      <c r="AG72" s="413"/>
      <c r="AH72" s="413"/>
      <c r="AI72" s="413"/>
      <c r="AJ72" s="413"/>
      <c r="AK72" s="413"/>
      <c r="AL72" s="413"/>
      <c r="AM72" s="413"/>
      <c r="AN72" s="409"/>
      <c r="AO72" s="409"/>
    </row>
    <row r="73" spans="1:41" ht="15.75" customHeight="1">
      <c r="A73" s="407"/>
      <c r="B73" s="407"/>
      <c r="C73" s="426"/>
      <c r="D73" s="427"/>
      <c r="E73" s="427"/>
      <c r="F73" s="427"/>
      <c r="G73" s="427"/>
      <c r="H73" s="427"/>
      <c r="I73" s="427"/>
      <c r="J73" s="427"/>
      <c r="K73" s="427"/>
      <c r="L73" s="427"/>
      <c r="M73" s="427"/>
      <c r="N73" s="409"/>
      <c r="O73" s="413"/>
      <c r="P73" s="413"/>
      <c r="Q73" s="413"/>
      <c r="R73" s="413"/>
      <c r="S73" s="413"/>
      <c r="T73" s="413"/>
      <c r="U73" s="413"/>
      <c r="V73" s="413"/>
      <c r="W73" s="413"/>
      <c r="X73" s="413"/>
      <c r="Y73" s="413"/>
      <c r="Z73" s="413"/>
      <c r="AA73" s="413"/>
      <c r="AB73" s="413"/>
      <c r="AC73" s="413"/>
      <c r="AD73" s="413"/>
      <c r="AE73" s="413"/>
      <c r="AF73" s="413"/>
      <c r="AG73" s="413"/>
      <c r="AH73" s="413"/>
      <c r="AI73" s="413"/>
      <c r="AJ73" s="413"/>
      <c r="AK73" s="413"/>
      <c r="AL73" s="413"/>
      <c r="AM73" s="413"/>
      <c r="AN73" s="409"/>
      <c r="AO73" s="409"/>
    </row>
    <row r="74" spans="1:41" ht="15.75" customHeight="1">
      <c r="A74" s="407"/>
      <c r="B74" s="407"/>
      <c r="C74" s="426"/>
      <c r="D74" s="427"/>
      <c r="E74" s="427"/>
      <c r="F74" s="427"/>
      <c r="G74" s="427"/>
      <c r="H74" s="427"/>
      <c r="I74" s="427"/>
      <c r="J74" s="427"/>
      <c r="K74" s="427"/>
      <c r="L74" s="427"/>
      <c r="M74" s="427"/>
      <c r="N74" s="409"/>
      <c r="O74" s="413"/>
      <c r="P74" s="413"/>
      <c r="Q74" s="413"/>
      <c r="R74" s="413"/>
      <c r="S74" s="413"/>
      <c r="T74" s="413"/>
      <c r="U74" s="413"/>
      <c r="V74" s="413"/>
      <c r="W74" s="413"/>
      <c r="X74" s="413"/>
      <c r="Y74" s="413"/>
      <c r="Z74" s="413"/>
      <c r="AA74" s="413"/>
      <c r="AB74" s="413"/>
      <c r="AC74" s="413"/>
      <c r="AD74" s="413"/>
      <c r="AE74" s="413"/>
      <c r="AF74" s="413"/>
      <c r="AG74" s="413"/>
      <c r="AH74" s="413"/>
      <c r="AI74" s="413"/>
      <c r="AJ74" s="413"/>
      <c r="AK74" s="413"/>
      <c r="AL74" s="413"/>
      <c r="AM74" s="413"/>
      <c r="AN74" s="409"/>
      <c r="AO74" s="409"/>
    </row>
    <row r="75" spans="1:41" ht="15.75" customHeight="1">
      <c r="A75" s="407"/>
      <c r="B75" s="407"/>
      <c r="C75" s="426"/>
      <c r="D75" s="427"/>
      <c r="E75" s="427"/>
      <c r="F75" s="427"/>
      <c r="G75" s="427"/>
      <c r="H75" s="427"/>
      <c r="I75" s="427"/>
      <c r="J75" s="427"/>
      <c r="K75" s="427"/>
      <c r="L75" s="427"/>
      <c r="M75" s="427"/>
      <c r="N75" s="409"/>
      <c r="O75" s="413"/>
      <c r="P75" s="413"/>
      <c r="Q75" s="413"/>
      <c r="R75" s="413"/>
      <c r="S75" s="413"/>
      <c r="T75" s="413"/>
      <c r="U75" s="413"/>
      <c r="V75" s="413"/>
      <c r="W75" s="413"/>
      <c r="X75" s="413"/>
      <c r="Y75" s="413"/>
      <c r="Z75" s="413"/>
      <c r="AA75" s="413"/>
      <c r="AB75" s="413"/>
      <c r="AC75" s="413"/>
      <c r="AD75" s="413"/>
      <c r="AE75" s="413"/>
      <c r="AF75" s="413"/>
      <c r="AG75" s="413"/>
      <c r="AH75" s="413"/>
      <c r="AI75" s="413"/>
      <c r="AJ75" s="413"/>
      <c r="AK75" s="413"/>
      <c r="AL75" s="413"/>
      <c r="AM75" s="413"/>
      <c r="AN75" s="409"/>
      <c r="AO75" s="409"/>
    </row>
    <row r="76" spans="1:41" ht="15" customHeight="1">
      <c r="A76" s="407"/>
      <c r="B76" s="407"/>
      <c r="C76" s="415" t="s">
        <v>398</v>
      </c>
      <c r="D76" s="409"/>
      <c r="E76" s="409"/>
      <c r="F76" s="409"/>
      <c r="G76" s="409"/>
      <c r="H76" s="409"/>
      <c r="I76" s="409"/>
      <c r="J76" s="409"/>
      <c r="K76" s="409"/>
      <c r="L76" s="409"/>
      <c r="M76" s="409"/>
      <c r="N76" s="409"/>
      <c r="O76" s="413"/>
      <c r="P76" s="413"/>
      <c r="Q76" s="413"/>
      <c r="R76" s="413"/>
      <c r="S76" s="413"/>
      <c r="T76" s="413"/>
      <c r="U76" s="413"/>
      <c r="V76" s="413"/>
      <c r="W76" s="413"/>
      <c r="X76" s="413"/>
      <c r="Y76" s="413"/>
      <c r="Z76" s="413"/>
      <c r="AA76" s="413"/>
      <c r="AB76" s="413"/>
      <c r="AC76" s="413"/>
      <c r="AD76" s="413"/>
      <c r="AE76" s="413"/>
      <c r="AF76" s="413"/>
      <c r="AG76" s="413"/>
      <c r="AH76" s="413"/>
      <c r="AI76" s="413"/>
      <c r="AJ76" s="413"/>
      <c r="AK76" s="413"/>
      <c r="AL76" s="413"/>
      <c r="AM76" s="413"/>
      <c r="AN76" s="409"/>
      <c r="AO76" s="409"/>
    </row>
    <row r="77" spans="1:41" ht="15" customHeight="1">
      <c r="A77" s="407"/>
      <c r="B77" s="407"/>
      <c r="C77" s="966" t="s">
        <v>349</v>
      </c>
      <c r="D77" s="962" t="s">
        <v>350</v>
      </c>
      <c r="E77" s="964" t="s">
        <v>351</v>
      </c>
      <c r="F77" s="834"/>
      <c r="G77" s="834"/>
      <c r="H77" s="834"/>
      <c r="I77" s="834"/>
      <c r="J77" s="835"/>
      <c r="K77" s="962" t="s">
        <v>352</v>
      </c>
      <c r="L77" s="962" t="s">
        <v>353</v>
      </c>
      <c r="M77" s="962" t="s">
        <v>354</v>
      </c>
      <c r="N77" s="409"/>
      <c r="O77" s="413"/>
      <c r="P77" s="413"/>
      <c r="Q77" s="413"/>
      <c r="R77" s="413"/>
      <c r="S77" s="413"/>
      <c r="T77" s="413"/>
      <c r="U77" s="413"/>
      <c r="V77" s="413"/>
      <c r="W77" s="413"/>
      <c r="X77" s="413"/>
      <c r="Y77" s="413"/>
      <c r="Z77" s="413"/>
      <c r="AA77" s="413"/>
      <c r="AB77" s="413"/>
      <c r="AC77" s="413"/>
      <c r="AD77" s="413"/>
      <c r="AE77" s="413"/>
      <c r="AF77" s="413"/>
      <c r="AG77" s="413"/>
      <c r="AH77" s="413"/>
      <c r="AI77" s="413"/>
      <c r="AJ77" s="413"/>
      <c r="AK77" s="413"/>
      <c r="AL77" s="413"/>
      <c r="AM77" s="413"/>
      <c r="AN77" s="409"/>
      <c r="AO77" s="409"/>
    </row>
    <row r="78" spans="1:41" ht="15" customHeight="1">
      <c r="A78" s="407"/>
      <c r="B78" s="407"/>
      <c r="C78" s="907"/>
      <c r="D78" s="907"/>
      <c r="E78" s="962" t="s">
        <v>63</v>
      </c>
      <c r="F78" s="965" t="s">
        <v>355</v>
      </c>
      <c r="G78" s="834"/>
      <c r="H78" s="834"/>
      <c r="I78" s="835"/>
      <c r="J78" s="962" t="s">
        <v>379</v>
      </c>
      <c r="K78" s="907"/>
      <c r="L78" s="907"/>
      <c r="M78" s="907"/>
      <c r="N78" s="409"/>
      <c r="O78" s="413"/>
      <c r="P78" s="413"/>
      <c r="Q78" s="413"/>
      <c r="R78" s="413"/>
      <c r="S78" s="413"/>
      <c r="T78" s="413"/>
      <c r="U78" s="413"/>
      <c r="V78" s="413"/>
      <c r="W78" s="413"/>
      <c r="X78" s="413"/>
      <c r="Y78" s="413"/>
      <c r="Z78" s="413"/>
      <c r="AA78" s="413"/>
      <c r="AB78" s="413"/>
      <c r="AC78" s="413"/>
      <c r="AD78" s="413"/>
      <c r="AE78" s="413"/>
      <c r="AF78" s="413"/>
      <c r="AG78" s="413"/>
      <c r="AH78" s="413"/>
      <c r="AI78" s="413"/>
      <c r="AJ78" s="413"/>
      <c r="AK78" s="413"/>
      <c r="AL78" s="413"/>
      <c r="AM78" s="413"/>
      <c r="AN78" s="409"/>
      <c r="AO78" s="409"/>
    </row>
    <row r="79" spans="1:41" ht="15" customHeight="1">
      <c r="A79" s="407"/>
      <c r="B79" s="407"/>
      <c r="C79" s="907"/>
      <c r="D79" s="907"/>
      <c r="E79" s="907"/>
      <c r="F79" s="962" t="s">
        <v>357</v>
      </c>
      <c r="G79" s="964" t="s">
        <v>358</v>
      </c>
      <c r="H79" s="834"/>
      <c r="I79" s="835"/>
      <c r="J79" s="907"/>
      <c r="K79" s="907"/>
      <c r="L79" s="907"/>
      <c r="M79" s="907"/>
      <c r="N79" s="409"/>
      <c r="O79" s="413"/>
      <c r="P79" s="413"/>
      <c r="Q79" s="413"/>
      <c r="R79" s="413"/>
      <c r="S79" s="413"/>
      <c r="T79" s="413"/>
      <c r="U79" s="413"/>
      <c r="V79" s="413"/>
      <c r="W79" s="413"/>
      <c r="X79" s="413"/>
      <c r="Y79" s="413"/>
      <c r="Z79" s="413"/>
      <c r="AA79" s="413"/>
      <c r="AB79" s="413"/>
      <c r="AC79" s="413"/>
      <c r="AD79" s="413"/>
      <c r="AE79" s="413"/>
      <c r="AF79" s="413"/>
      <c r="AG79" s="413"/>
      <c r="AH79" s="413"/>
      <c r="AI79" s="413"/>
      <c r="AJ79" s="413"/>
      <c r="AK79" s="413"/>
      <c r="AL79" s="413"/>
      <c r="AM79" s="413"/>
      <c r="AN79" s="409"/>
      <c r="AO79" s="409"/>
    </row>
    <row r="80" spans="1:41" ht="15.75" customHeight="1">
      <c r="A80" s="407"/>
      <c r="B80" s="407"/>
      <c r="C80" s="907"/>
      <c r="D80" s="907"/>
      <c r="E80" s="907"/>
      <c r="F80" s="907"/>
      <c r="G80" s="962" t="s">
        <v>68</v>
      </c>
      <c r="H80" s="962" t="s">
        <v>380</v>
      </c>
      <c r="I80" s="962" t="s">
        <v>381</v>
      </c>
      <c r="J80" s="907"/>
      <c r="K80" s="907"/>
      <c r="L80" s="907"/>
      <c r="M80" s="907"/>
      <c r="N80" s="409"/>
      <c r="O80" s="413"/>
      <c r="P80" s="413"/>
      <c r="Q80" s="413"/>
      <c r="R80" s="413"/>
      <c r="S80" s="413"/>
      <c r="T80" s="413"/>
      <c r="U80" s="413"/>
      <c r="V80" s="413"/>
      <c r="W80" s="413"/>
      <c r="X80" s="413"/>
      <c r="Y80" s="413"/>
      <c r="Z80" s="413"/>
      <c r="AA80" s="413"/>
      <c r="AB80" s="413"/>
      <c r="AC80" s="413"/>
      <c r="AD80" s="413"/>
      <c r="AE80" s="413"/>
      <c r="AF80" s="413"/>
      <c r="AG80" s="413"/>
      <c r="AH80" s="413"/>
      <c r="AI80" s="413"/>
      <c r="AJ80" s="413"/>
      <c r="AK80" s="413"/>
      <c r="AL80" s="413"/>
      <c r="AM80" s="413"/>
      <c r="AN80" s="409"/>
      <c r="AO80" s="409"/>
    </row>
    <row r="81" spans="1:41" ht="15.75" customHeight="1">
      <c r="A81" s="407"/>
      <c r="B81" s="407"/>
      <c r="C81" s="907"/>
      <c r="D81" s="907"/>
      <c r="E81" s="907"/>
      <c r="F81" s="907"/>
      <c r="G81" s="907"/>
      <c r="H81" s="907"/>
      <c r="I81" s="907"/>
      <c r="J81" s="907"/>
      <c r="K81" s="907"/>
      <c r="L81" s="907"/>
      <c r="M81" s="907"/>
      <c r="N81" s="409"/>
      <c r="O81" s="413"/>
      <c r="P81" s="413"/>
      <c r="Q81" s="413"/>
      <c r="R81" s="413"/>
      <c r="S81" s="413"/>
      <c r="T81" s="413"/>
      <c r="U81" s="413"/>
      <c r="V81" s="413"/>
      <c r="W81" s="413"/>
      <c r="X81" s="413"/>
      <c r="Y81" s="413"/>
      <c r="Z81" s="413"/>
      <c r="AA81" s="413"/>
      <c r="AB81" s="413"/>
      <c r="AC81" s="413"/>
      <c r="AD81" s="413"/>
      <c r="AE81" s="413"/>
      <c r="AF81" s="413"/>
      <c r="AG81" s="413"/>
      <c r="AH81" s="413"/>
      <c r="AI81" s="413"/>
      <c r="AJ81" s="413"/>
      <c r="AK81" s="413"/>
      <c r="AL81" s="413"/>
      <c r="AM81" s="413"/>
      <c r="AN81" s="409"/>
      <c r="AO81" s="409"/>
    </row>
    <row r="82" spans="1:41" ht="13.5" customHeight="1">
      <c r="A82" s="407"/>
      <c r="B82" s="407"/>
      <c r="C82" s="907"/>
      <c r="D82" s="907"/>
      <c r="E82" s="907"/>
      <c r="F82" s="907"/>
      <c r="G82" s="907"/>
      <c r="H82" s="907"/>
      <c r="I82" s="907"/>
      <c r="J82" s="907"/>
      <c r="K82" s="907"/>
      <c r="L82" s="907"/>
      <c r="M82" s="907"/>
      <c r="N82" s="409"/>
      <c r="O82" s="413"/>
      <c r="P82" s="413"/>
      <c r="Q82" s="413"/>
      <c r="R82" s="413"/>
      <c r="S82" s="413"/>
      <c r="T82" s="413"/>
      <c r="U82" s="413"/>
      <c r="V82" s="413"/>
      <c r="W82" s="413"/>
      <c r="X82" s="413"/>
      <c r="Y82" s="413"/>
      <c r="Z82" s="413"/>
      <c r="AA82" s="413"/>
      <c r="AB82" s="413"/>
      <c r="AC82" s="413"/>
      <c r="AD82" s="413"/>
      <c r="AE82" s="413"/>
      <c r="AF82" s="413"/>
      <c r="AG82" s="413"/>
      <c r="AH82" s="413"/>
      <c r="AI82" s="413"/>
      <c r="AJ82" s="413"/>
      <c r="AK82" s="413"/>
      <c r="AL82" s="413"/>
      <c r="AM82" s="413"/>
      <c r="AN82" s="409"/>
      <c r="AO82" s="409"/>
    </row>
    <row r="83" spans="1:41" ht="15.75" hidden="1" customHeight="1">
      <c r="A83" s="407"/>
      <c r="B83" s="407"/>
      <c r="C83" s="963"/>
      <c r="D83" s="963"/>
      <c r="E83" s="963"/>
      <c r="F83" s="963"/>
      <c r="G83" s="963"/>
      <c r="H83" s="963"/>
      <c r="I83" s="963"/>
      <c r="J83" s="963"/>
      <c r="K83" s="963"/>
      <c r="L83" s="963"/>
      <c r="M83" s="963"/>
      <c r="N83" s="409"/>
      <c r="O83" s="413"/>
      <c r="P83" s="413"/>
      <c r="Q83" s="413"/>
      <c r="R83" s="413"/>
      <c r="S83" s="413"/>
      <c r="T83" s="413"/>
      <c r="U83" s="413"/>
      <c r="V83" s="413"/>
      <c r="W83" s="413"/>
      <c r="X83" s="413"/>
      <c r="Y83" s="413"/>
      <c r="Z83" s="413"/>
      <c r="AA83" s="413"/>
      <c r="AB83" s="413"/>
      <c r="AC83" s="413"/>
      <c r="AD83" s="413"/>
      <c r="AE83" s="413"/>
      <c r="AF83" s="413"/>
      <c r="AG83" s="413"/>
      <c r="AH83" s="413"/>
      <c r="AI83" s="413"/>
      <c r="AJ83" s="413"/>
      <c r="AK83" s="413"/>
      <c r="AL83" s="413"/>
      <c r="AM83" s="413"/>
      <c r="AN83" s="409"/>
      <c r="AO83" s="409"/>
    </row>
    <row r="84" spans="1:41" ht="15.75" customHeight="1">
      <c r="A84" s="407" t="s">
        <v>30</v>
      </c>
      <c r="B84" s="407" t="s">
        <v>362</v>
      </c>
      <c r="C84" s="423" t="s">
        <v>399</v>
      </c>
      <c r="D84" s="417">
        <v>4.5</v>
      </c>
      <c r="E84" s="287">
        <f t="shared" ref="E84:E85" si="18">D84*30</f>
        <v>135</v>
      </c>
      <c r="F84" s="287">
        <f t="shared" ref="F84:F85" si="19">G84+H84+I84</f>
        <v>0</v>
      </c>
      <c r="G84" s="287"/>
      <c r="H84" s="287"/>
      <c r="I84" s="287"/>
      <c r="J84" s="287">
        <f t="shared" ref="J84:J85" si="20">E84-F84</f>
        <v>135</v>
      </c>
      <c r="K84" s="418">
        <f t="shared" ref="K84:K85" si="21">F84/18</f>
        <v>0</v>
      </c>
      <c r="L84" s="287" t="s">
        <v>373</v>
      </c>
      <c r="M84" s="418">
        <f t="shared" ref="M84:M85" si="22">F84/E84*100</f>
        <v>0</v>
      </c>
      <c r="N84" s="409" t="s">
        <v>370</v>
      </c>
      <c r="O84" s="413"/>
      <c r="P84" s="413"/>
      <c r="Q84" s="413"/>
      <c r="R84" s="413"/>
      <c r="S84" s="413"/>
      <c r="T84" s="413"/>
      <c r="U84" s="413"/>
      <c r="V84" s="413"/>
      <c r="W84" s="413"/>
      <c r="X84" s="413"/>
      <c r="Y84" s="413"/>
      <c r="Z84" s="413"/>
      <c r="AA84" s="413"/>
      <c r="AB84" s="413"/>
      <c r="AC84" s="413"/>
      <c r="AD84" s="413" t="s">
        <v>371</v>
      </c>
      <c r="AE84" s="413"/>
      <c r="AF84" s="413"/>
      <c r="AG84" s="413"/>
      <c r="AH84" s="413"/>
      <c r="AI84" s="413"/>
      <c r="AJ84" s="413"/>
      <c r="AK84" s="413"/>
      <c r="AL84" s="413"/>
      <c r="AM84" s="413"/>
      <c r="AN84" s="409"/>
      <c r="AO84" s="409"/>
    </row>
    <row r="85" spans="1:41" ht="15.75" customHeight="1">
      <c r="A85" s="407" t="s">
        <v>361</v>
      </c>
      <c r="B85" s="407" t="s">
        <v>362</v>
      </c>
      <c r="C85" s="416" t="s">
        <v>85</v>
      </c>
      <c r="D85" s="472">
        <v>5</v>
      </c>
      <c r="E85" s="287">
        <f t="shared" si="18"/>
        <v>150</v>
      </c>
      <c r="F85" s="287">
        <f t="shared" si="19"/>
        <v>54</v>
      </c>
      <c r="G85" s="287"/>
      <c r="H85" s="287"/>
      <c r="I85" s="287">
        <v>54</v>
      </c>
      <c r="J85" s="287">
        <f t="shared" si="20"/>
        <v>96</v>
      </c>
      <c r="K85" s="418">
        <f t="shared" si="21"/>
        <v>3</v>
      </c>
      <c r="L85" s="287" t="s">
        <v>373</v>
      </c>
      <c r="M85" s="418">
        <f t="shared" si="22"/>
        <v>36</v>
      </c>
      <c r="N85" s="409" t="s">
        <v>363</v>
      </c>
      <c r="O85" s="413"/>
      <c r="P85" s="413"/>
      <c r="Q85" s="413"/>
      <c r="R85" s="413"/>
      <c r="S85" s="413"/>
      <c r="T85" s="413"/>
      <c r="U85" s="413"/>
      <c r="V85" s="413"/>
      <c r="W85" s="413"/>
      <c r="X85" s="413"/>
      <c r="Y85" s="413"/>
      <c r="Z85" s="413"/>
      <c r="AA85" s="413"/>
      <c r="AB85" s="413"/>
      <c r="AC85" s="413"/>
      <c r="AD85" s="413" t="s">
        <v>364</v>
      </c>
      <c r="AE85" s="413"/>
      <c r="AF85" s="413"/>
      <c r="AG85" s="413"/>
      <c r="AH85" s="413"/>
      <c r="AI85" s="413"/>
      <c r="AJ85" s="413"/>
      <c r="AK85" s="413"/>
      <c r="AL85" s="413"/>
      <c r="AM85" s="413"/>
      <c r="AN85" s="409"/>
      <c r="AO85" s="409"/>
    </row>
    <row r="86" spans="1:41" ht="15.75" customHeight="1">
      <c r="A86" s="407"/>
      <c r="B86" s="407"/>
      <c r="C86" s="416"/>
      <c r="D86" s="418"/>
      <c r="E86" s="287"/>
      <c r="F86" s="287"/>
      <c r="G86" s="287"/>
      <c r="H86" s="287"/>
      <c r="I86" s="287"/>
      <c r="J86" s="287"/>
      <c r="K86" s="418"/>
      <c r="L86" s="287"/>
      <c r="M86" s="418"/>
      <c r="N86" s="409"/>
      <c r="O86" s="413"/>
      <c r="P86" s="413"/>
      <c r="Q86" s="413"/>
      <c r="R86" s="413"/>
      <c r="S86" s="413"/>
      <c r="T86" s="413"/>
      <c r="U86" s="413"/>
      <c r="V86" s="413"/>
      <c r="W86" s="413"/>
      <c r="X86" s="413"/>
      <c r="Y86" s="413"/>
      <c r="Z86" s="413"/>
      <c r="AA86" s="413"/>
      <c r="AB86" s="413"/>
      <c r="AC86" s="413"/>
      <c r="AD86" s="413" t="s">
        <v>366</v>
      </c>
      <c r="AE86" s="413"/>
      <c r="AF86" s="413"/>
      <c r="AG86" s="413"/>
      <c r="AH86" s="413"/>
      <c r="AI86" s="413"/>
      <c r="AJ86" s="413"/>
      <c r="AK86" s="413"/>
      <c r="AL86" s="413"/>
      <c r="AM86" s="413"/>
      <c r="AN86" s="409"/>
      <c r="AO86" s="409"/>
    </row>
    <row r="87" spans="1:41" ht="15.75" customHeight="1">
      <c r="A87" s="407" t="s">
        <v>30</v>
      </c>
      <c r="B87" s="407" t="s">
        <v>362</v>
      </c>
      <c r="C87" s="416" t="s">
        <v>132</v>
      </c>
      <c r="D87" s="472">
        <v>5</v>
      </c>
      <c r="E87" s="287">
        <f t="shared" ref="E87:E91" si="23">D87*30</f>
        <v>150</v>
      </c>
      <c r="F87" s="287">
        <f t="shared" ref="F87:F91" si="24">G87+H87+I87</f>
        <v>54</v>
      </c>
      <c r="G87" s="287">
        <v>18</v>
      </c>
      <c r="H87" s="287"/>
      <c r="I87" s="287">
        <v>36</v>
      </c>
      <c r="J87" s="287">
        <f t="shared" ref="J87:J91" si="25">E87-F87</f>
        <v>96</v>
      </c>
      <c r="K87" s="418">
        <f t="shared" ref="K87:K90" si="26">F87/18</f>
        <v>3</v>
      </c>
      <c r="L87" s="287" t="s">
        <v>367</v>
      </c>
      <c r="M87" s="418">
        <f t="shared" ref="M87:M91" si="27">F87/E87*100</f>
        <v>36</v>
      </c>
      <c r="N87" s="409" t="s">
        <v>390</v>
      </c>
      <c r="O87" s="413"/>
      <c r="P87" s="413"/>
      <c r="Q87" s="413"/>
      <c r="R87" s="413"/>
      <c r="S87" s="413"/>
      <c r="T87" s="413"/>
      <c r="U87" s="413"/>
      <c r="V87" s="413"/>
      <c r="W87" s="413"/>
      <c r="X87" s="413"/>
      <c r="Y87" s="413"/>
      <c r="Z87" s="413"/>
      <c r="AA87" s="413"/>
      <c r="AB87" s="413"/>
      <c r="AC87" s="413"/>
      <c r="AD87" s="413" t="s">
        <v>391</v>
      </c>
      <c r="AE87" s="413"/>
      <c r="AF87" s="413"/>
      <c r="AG87" s="413"/>
      <c r="AH87" s="413"/>
      <c r="AI87" s="413"/>
      <c r="AJ87" s="413"/>
      <c r="AK87" s="413"/>
      <c r="AL87" s="413"/>
      <c r="AM87" s="413"/>
      <c r="AN87" s="409"/>
      <c r="AO87" s="409"/>
    </row>
    <row r="88" spans="1:41" ht="15.75" customHeight="1">
      <c r="A88" s="407" t="s">
        <v>30</v>
      </c>
      <c r="B88" s="407" t="s">
        <v>362</v>
      </c>
      <c r="C88" s="416" t="s">
        <v>134</v>
      </c>
      <c r="D88" s="472">
        <v>5.5</v>
      </c>
      <c r="E88" s="287">
        <f t="shared" si="23"/>
        <v>165</v>
      </c>
      <c r="F88" s="287">
        <f t="shared" si="24"/>
        <v>72</v>
      </c>
      <c r="G88" s="287">
        <v>36</v>
      </c>
      <c r="H88" s="287"/>
      <c r="I88" s="287">
        <v>36</v>
      </c>
      <c r="J88" s="287">
        <f t="shared" si="25"/>
        <v>93</v>
      </c>
      <c r="K88" s="418">
        <f t="shared" si="26"/>
        <v>4</v>
      </c>
      <c r="L88" s="287" t="s">
        <v>367</v>
      </c>
      <c r="M88" s="418">
        <f t="shared" si="27"/>
        <v>43.636363636363633</v>
      </c>
      <c r="N88" s="409" t="s">
        <v>392</v>
      </c>
      <c r="O88" s="413"/>
      <c r="P88" s="413"/>
      <c r="Q88" s="413"/>
      <c r="R88" s="413"/>
      <c r="S88" s="413"/>
      <c r="T88" s="413"/>
      <c r="U88" s="413"/>
      <c r="V88" s="413"/>
      <c r="W88" s="413"/>
      <c r="X88" s="413"/>
      <c r="Y88" s="413"/>
      <c r="Z88" s="413"/>
      <c r="AA88" s="413"/>
      <c r="AB88" s="413"/>
      <c r="AC88" s="413"/>
      <c r="AD88" s="413" t="s">
        <v>393</v>
      </c>
      <c r="AE88" s="413"/>
      <c r="AF88" s="413"/>
      <c r="AG88" s="413"/>
      <c r="AH88" s="413"/>
      <c r="AI88" s="413"/>
      <c r="AJ88" s="413"/>
      <c r="AK88" s="413"/>
      <c r="AL88" s="413"/>
      <c r="AM88" s="413"/>
      <c r="AN88" s="409"/>
      <c r="AO88" s="409"/>
    </row>
    <row r="89" spans="1:41" ht="15.75" customHeight="1">
      <c r="A89" s="407" t="s">
        <v>30</v>
      </c>
      <c r="B89" s="407" t="s">
        <v>362</v>
      </c>
      <c r="C89" s="416" t="s">
        <v>146</v>
      </c>
      <c r="D89" s="472">
        <v>5</v>
      </c>
      <c r="E89" s="287">
        <f t="shared" si="23"/>
        <v>150</v>
      </c>
      <c r="F89" s="287">
        <f t="shared" si="24"/>
        <v>54</v>
      </c>
      <c r="G89" s="287">
        <v>18</v>
      </c>
      <c r="H89" s="287"/>
      <c r="I89" s="287">
        <v>36</v>
      </c>
      <c r="J89" s="287">
        <f t="shared" si="25"/>
        <v>96</v>
      </c>
      <c r="K89" s="418">
        <f t="shared" si="26"/>
        <v>3</v>
      </c>
      <c r="L89" s="287" t="s">
        <v>367</v>
      </c>
      <c r="M89" s="418">
        <f t="shared" si="27"/>
        <v>36</v>
      </c>
      <c r="N89" s="409" t="s">
        <v>400</v>
      </c>
      <c r="O89" s="413"/>
      <c r="P89" s="413"/>
      <c r="Q89" s="413"/>
      <c r="R89" s="413"/>
      <c r="S89" s="413"/>
      <c r="T89" s="413"/>
      <c r="U89" s="413"/>
      <c r="V89" s="413"/>
      <c r="W89" s="413"/>
      <c r="X89" s="413"/>
      <c r="Y89" s="413"/>
      <c r="Z89" s="413"/>
      <c r="AA89" s="413"/>
      <c r="AB89" s="413"/>
      <c r="AC89" s="413"/>
      <c r="AD89" s="413" t="s">
        <v>401</v>
      </c>
      <c r="AE89" s="413"/>
      <c r="AF89" s="413"/>
      <c r="AG89" s="413"/>
      <c r="AH89" s="413"/>
      <c r="AI89" s="413"/>
      <c r="AJ89" s="413"/>
      <c r="AK89" s="413"/>
      <c r="AL89" s="413"/>
      <c r="AM89" s="413"/>
      <c r="AN89" s="409"/>
      <c r="AO89" s="409"/>
    </row>
    <row r="90" spans="1:41" ht="15.75" customHeight="1">
      <c r="A90" s="407" t="s">
        <v>361</v>
      </c>
      <c r="B90" s="407" t="s">
        <v>395</v>
      </c>
      <c r="C90" s="416" t="s">
        <v>402</v>
      </c>
      <c r="D90" s="418">
        <v>3.5</v>
      </c>
      <c r="E90" s="287">
        <f t="shared" si="23"/>
        <v>105</v>
      </c>
      <c r="F90" s="287">
        <f t="shared" si="24"/>
        <v>36</v>
      </c>
      <c r="G90" s="287">
        <v>18</v>
      </c>
      <c r="H90" s="287"/>
      <c r="I90" s="287">
        <v>18</v>
      </c>
      <c r="J90" s="287">
        <f t="shared" si="25"/>
        <v>69</v>
      </c>
      <c r="K90" s="418">
        <f t="shared" si="26"/>
        <v>2</v>
      </c>
      <c r="L90" s="287" t="s">
        <v>361</v>
      </c>
      <c r="M90" s="418">
        <f t="shared" si="27"/>
        <v>34.285714285714285</v>
      </c>
      <c r="N90" s="409" t="s">
        <v>392</v>
      </c>
      <c r="O90" s="413"/>
      <c r="P90" s="413"/>
      <c r="Q90" s="413"/>
      <c r="R90" s="413"/>
      <c r="S90" s="413"/>
      <c r="T90" s="413"/>
      <c r="U90" s="413"/>
      <c r="V90" s="413"/>
      <c r="W90" s="413"/>
      <c r="X90" s="413"/>
      <c r="Y90" s="413"/>
      <c r="Z90" s="413"/>
      <c r="AA90" s="413"/>
      <c r="AB90" s="413"/>
      <c r="AC90" s="413"/>
      <c r="AD90" s="413" t="s">
        <v>393</v>
      </c>
      <c r="AE90" s="413"/>
      <c r="AF90" s="413"/>
      <c r="AG90" s="413"/>
      <c r="AH90" s="413"/>
      <c r="AI90" s="413"/>
      <c r="AJ90" s="413"/>
      <c r="AK90" s="413"/>
      <c r="AL90" s="413"/>
      <c r="AM90" s="413"/>
      <c r="AN90" s="409"/>
      <c r="AO90" s="409"/>
    </row>
    <row r="91" spans="1:41" ht="15.75" customHeight="1">
      <c r="A91" s="407" t="s">
        <v>30</v>
      </c>
      <c r="B91" s="407" t="s">
        <v>362</v>
      </c>
      <c r="C91" s="416" t="s">
        <v>138</v>
      </c>
      <c r="D91" s="472">
        <v>1.5</v>
      </c>
      <c r="E91" s="287">
        <f t="shared" si="23"/>
        <v>45</v>
      </c>
      <c r="F91" s="287">
        <f t="shared" si="24"/>
        <v>15</v>
      </c>
      <c r="G91" s="287"/>
      <c r="H91" s="287"/>
      <c r="I91" s="287">
        <v>15</v>
      </c>
      <c r="J91" s="287">
        <f t="shared" si="25"/>
        <v>30</v>
      </c>
      <c r="K91" s="418">
        <v>1</v>
      </c>
      <c r="L91" s="287" t="s">
        <v>373</v>
      </c>
      <c r="M91" s="418">
        <f t="shared" si="27"/>
        <v>33.333333333333329</v>
      </c>
      <c r="N91" s="409" t="s">
        <v>370</v>
      </c>
      <c r="O91" s="413"/>
      <c r="P91" s="413"/>
      <c r="Q91" s="413"/>
      <c r="R91" s="413"/>
      <c r="S91" s="413"/>
      <c r="T91" s="413"/>
      <c r="U91" s="413"/>
      <c r="V91" s="413"/>
      <c r="W91" s="413"/>
      <c r="X91" s="413"/>
      <c r="Y91" s="413"/>
      <c r="Z91" s="413"/>
      <c r="AA91" s="413"/>
      <c r="AB91" s="413"/>
      <c r="AC91" s="413"/>
      <c r="AD91" s="413" t="s">
        <v>371</v>
      </c>
      <c r="AE91" s="413"/>
      <c r="AF91" s="413"/>
      <c r="AG91" s="413"/>
      <c r="AH91" s="413"/>
      <c r="AI91" s="413"/>
      <c r="AJ91" s="413"/>
      <c r="AK91" s="413"/>
      <c r="AL91" s="413"/>
      <c r="AM91" s="413"/>
      <c r="AN91" s="409"/>
      <c r="AO91" s="409"/>
    </row>
    <row r="92" spans="1:41" ht="15.75" customHeight="1">
      <c r="A92" s="407"/>
      <c r="B92" s="407"/>
      <c r="C92" s="423" t="s">
        <v>52</v>
      </c>
      <c r="D92" s="424">
        <f t="shared" ref="D92:L92" si="28">SUM(D84:D91)</f>
        <v>30</v>
      </c>
      <c r="E92" s="425">
        <f t="shared" si="28"/>
        <v>900</v>
      </c>
      <c r="F92" s="425">
        <f t="shared" si="28"/>
        <v>285</v>
      </c>
      <c r="G92" s="425">
        <f t="shared" si="28"/>
        <v>90</v>
      </c>
      <c r="H92" s="425">
        <f t="shared" si="28"/>
        <v>0</v>
      </c>
      <c r="I92" s="425">
        <f t="shared" si="28"/>
        <v>195</v>
      </c>
      <c r="J92" s="425">
        <f t="shared" si="28"/>
        <v>615</v>
      </c>
      <c r="K92" s="425">
        <f t="shared" si="28"/>
        <v>16</v>
      </c>
      <c r="L92" s="425">
        <f t="shared" si="28"/>
        <v>0</v>
      </c>
      <c r="M92" s="425"/>
      <c r="N92" s="409"/>
      <c r="O92" s="413"/>
      <c r="P92" s="413"/>
      <c r="Q92" s="413"/>
      <c r="R92" s="413"/>
      <c r="S92" s="413"/>
      <c r="T92" s="413"/>
      <c r="U92" s="413"/>
      <c r="V92" s="413"/>
      <c r="W92" s="413"/>
      <c r="X92" s="413"/>
      <c r="Y92" s="413"/>
      <c r="Z92" s="413"/>
      <c r="AA92" s="413"/>
      <c r="AB92" s="413"/>
      <c r="AC92" s="413"/>
      <c r="AD92" s="413"/>
      <c r="AE92" s="413"/>
      <c r="AF92" s="413"/>
      <c r="AG92" s="413"/>
      <c r="AH92" s="413"/>
      <c r="AI92" s="413"/>
      <c r="AJ92" s="413"/>
      <c r="AK92" s="413"/>
      <c r="AL92" s="413"/>
      <c r="AM92" s="413"/>
      <c r="AN92" s="409"/>
      <c r="AO92" s="409"/>
    </row>
    <row r="93" spans="1:41" ht="15.75" customHeight="1">
      <c r="A93" s="407"/>
      <c r="B93" s="407"/>
      <c r="C93" s="426"/>
      <c r="D93" s="429"/>
      <c r="E93" s="427"/>
      <c r="F93" s="427"/>
      <c r="G93" s="427"/>
      <c r="H93" s="427"/>
      <c r="I93" s="427"/>
      <c r="J93" s="427"/>
      <c r="K93" s="427"/>
      <c r="L93" s="427"/>
      <c r="M93" s="409"/>
      <c r="N93" s="409"/>
      <c r="O93" s="413"/>
      <c r="P93" s="413"/>
      <c r="Q93" s="413"/>
      <c r="R93" s="413"/>
      <c r="S93" s="413"/>
      <c r="T93" s="413"/>
      <c r="U93" s="413"/>
      <c r="V93" s="413"/>
      <c r="W93" s="413"/>
      <c r="X93" s="413"/>
      <c r="Y93" s="413"/>
      <c r="Z93" s="413"/>
      <c r="AA93" s="413"/>
      <c r="AB93" s="413"/>
      <c r="AC93" s="413"/>
      <c r="AD93" s="413"/>
      <c r="AE93" s="413"/>
      <c r="AF93" s="413"/>
      <c r="AG93" s="413"/>
      <c r="AH93" s="413"/>
      <c r="AI93" s="413"/>
      <c r="AJ93" s="413"/>
      <c r="AK93" s="413"/>
      <c r="AL93" s="413"/>
      <c r="AM93" s="413"/>
      <c r="AN93" s="409"/>
      <c r="AO93" s="409"/>
    </row>
    <row r="94" spans="1:41" ht="15.75" customHeight="1">
      <c r="A94" s="407"/>
      <c r="B94" s="407"/>
      <c r="C94" s="416" t="s">
        <v>132</v>
      </c>
      <c r="D94" s="429">
        <v>1</v>
      </c>
      <c r="E94" s="427"/>
      <c r="F94" s="427"/>
      <c r="G94" s="427"/>
      <c r="H94" s="427"/>
      <c r="I94" s="427"/>
      <c r="J94" s="427"/>
      <c r="K94" s="427"/>
      <c r="L94" s="427"/>
      <c r="M94" s="409"/>
      <c r="N94" s="409"/>
      <c r="O94" s="413"/>
      <c r="P94" s="413"/>
      <c r="Q94" s="413"/>
      <c r="R94" s="413"/>
      <c r="S94" s="413"/>
      <c r="T94" s="413"/>
      <c r="U94" s="413"/>
      <c r="V94" s="413"/>
      <c r="W94" s="413"/>
      <c r="X94" s="413"/>
      <c r="Y94" s="413"/>
      <c r="Z94" s="413"/>
      <c r="AA94" s="413"/>
      <c r="AB94" s="413"/>
      <c r="AC94" s="413"/>
      <c r="AD94" s="413"/>
      <c r="AE94" s="413"/>
      <c r="AF94" s="413"/>
      <c r="AG94" s="413"/>
      <c r="AH94" s="413"/>
      <c r="AI94" s="413"/>
      <c r="AJ94" s="413"/>
      <c r="AK94" s="413"/>
      <c r="AL94" s="413"/>
      <c r="AM94" s="413"/>
      <c r="AN94" s="409"/>
      <c r="AO94" s="409"/>
    </row>
    <row r="95" spans="1:41" ht="15.75" customHeight="1">
      <c r="A95" s="407"/>
      <c r="B95" s="407"/>
      <c r="C95" s="416" t="s">
        <v>134</v>
      </c>
      <c r="D95" s="429">
        <v>0.5</v>
      </c>
      <c r="E95" s="427"/>
      <c r="F95" s="427"/>
      <c r="G95" s="427"/>
      <c r="H95" s="427"/>
      <c r="I95" s="427"/>
      <c r="J95" s="427"/>
      <c r="K95" s="427"/>
      <c r="L95" s="427"/>
      <c r="M95" s="409"/>
      <c r="N95" s="409"/>
      <c r="O95" s="413"/>
      <c r="P95" s="413"/>
      <c r="Q95" s="413"/>
      <c r="R95" s="413"/>
      <c r="S95" s="413"/>
      <c r="T95" s="413"/>
      <c r="U95" s="413"/>
      <c r="V95" s="413"/>
      <c r="W95" s="413"/>
      <c r="X95" s="413"/>
      <c r="Y95" s="413"/>
      <c r="Z95" s="413"/>
      <c r="AA95" s="413"/>
      <c r="AB95" s="413"/>
      <c r="AC95" s="413"/>
      <c r="AD95" s="413"/>
      <c r="AE95" s="413"/>
      <c r="AF95" s="413"/>
      <c r="AG95" s="413"/>
      <c r="AH95" s="413"/>
      <c r="AI95" s="413"/>
      <c r="AJ95" s="413"/>
      <c r="AK95" s="413"/>
      <c r="AL95" s="413"/>
      <c r="AM95" s="413"/>
      <c r="AN95" s="409"/>
      <c r="AO95" s="409"/>
    </row>
    <row r="96" spans="1:41" ht="15.75" customHeight="1">
      <c r="A96" s="407"/>
      <c r="B96" s="407"/>
      <c r="C96" s="416" t="s">
        <v>146</v>
      </c>
      <c r="D96" s="429">
        <v>1</v>
      </c>
      <c r="E96" s="427"/>
      <c r="F96" s="427"/>
      <c r="G96" s="427"/>
      <c r="H96" s="427"/>
      <c r="I96" s="427"/>
      <c r="J96" s="427"/>
      <c r="K96" s="427"/>
      <c r="L96" s="427"/>
      <c r="M96" s="409"/>
      <c r="N96" s="409"/>
      <c r="O96" s="413"/>
      <c r="P96" s="413"/>
      <c r="Q96" s="413"/>
      <c r="R96" s="413"/>
      <c r="S96" s="413"/>
      <c r="T96" s="413"/>
      <c r="U96" s="413"/>
      <c r="V96" s="413"/>
      <c r="W96" s="413"/>
      <c r="X96" s="413"/>
      <c r="Y96" s="413"/>
      <c r="Z96" s="413"/>
      <c r="AA96" s="413"/>
      <c r="AB96" s="413"/>
      <c r="AC96" s="413"/>
      <c r="AD96" s="413"/>
      <c r="AE96" s="413"/>
      <c r="AF96" s="413"/>
      <c r="AG96" s="413"/>
      <c r="AH96" s="413"/>
      <c r="AI96" s="413"/>
      <c r="AJ96" s="413"/>
      <c r="AK96" s="413"/>
      <c r="AL96" s="413"/>
      <c r="AM96" s="413"/>
      <c r="AN96" s="409"/>
      <c r="AO96" s="409"/>
    </row>
    <row r="97" spans="1:41" ht="15.75" customHeight="1">
      <c r="A97" s="407"/>
      <c r="B97" s="407"/>
      <c r="C97" s="416" t="s">
        <v>138</v>
      </c>
      <c r="D97" s="429">
        <v>0.5</v>
      </c>
      <c r="E97" s="427"/>
      <c r="F97" s="427"/>
      <c r="G97" s="427"/>
      <c r="H97" s="427"/>
      <c r="I97" s="427"/>
      <c r="J97" s="427"/>
      <c r="K97" s="427"/>
      <c r="L97" s="427"/>
      <c r="M97" s="409"/>
      <c r="N97" s="409"/>
      <c r="O97" s="413"/>
      <c r="P97" s="413"/>
      <c r="Q97" s="413"/>
      <c r="R97" s="413"/>
      <c r="S97" s="413"/>
      <c r="T97" s="413"/>
      <c r="U97" s="413"/>
      <c r="V97" s="413"/>
      <c r="W97" s="413"/>
      <c r="X97" s="413"/>
      <c r="Y97" s="413"/>
      <c r="Z97" s="413"/>
      <c r="AA97" s="413"/>
      <c r="AB97" s="413"/>
      <c r="AC97" s="413"/>
      <c r="AD97" s="413"/>
      <c r="AE97" s="413"/>
      <c r="AF97" s="413"/>
      <c r="AG97" s="413"/>
      <c r="AH97" s="413"/>
      <c r="AI97" s="413"/>
      <c r="AJ97" s="413"/>
      <c r="AK97" s="413"/>
      <c r="AL97" s="413"/>
      <c r="AM97" s="413"/>
      <c r="AN97" s="409"/>
      <c r="AO97" s="409"/>
    </row>
    <row r="98" spans="1:41" ht="15.75" customHeight="1">
      <c r="A98" s="407"/>
      <c r="B98" s="407"/>
      <c r="C98" s="426" t="s">
        <v>491</v>
      </c>
      <c r="D98" s="429">
        <v>1</v>
      </c>
      <c r="E98" s="427"/>
      <c r="F98" s="427"/>
      <c r="G98" s="427"/>
      <c r="H98" s="427"/>
      <c r="I98" s="427"/>
      <c r="J98" s="427"/>
      <c r="K98" s="427"/>
      <c r="L98" s="427"/>
      <c r="M98" s="409"/>
      <c r="N98" s="409"/>
      <c r="O98" s="413"/>
      <c r="P98" s="413"/>
      <c r="Q98" s="413"/>
      <c r="R98" s="413"/>
      <c r="S98" s="413"/>
      <c r="T98" s="413"/>
      <c r="U98" s="413"/>
      <c r="V98" s="413"/>
      <c r="W98" s="413"/>
      <c r="X98" s="413"/>
      <c r="Y98" s="413"/>
      <c r="Z98" s="413"/>
      <c r="AA98" s="413"/>
      <c r="AB98" s="413"/>
      <c r="AC98" s="413"/>
      <c r="AD98" s="413"/>
      <c r="AE98" s="413"/>
      <c r="AF98" s="413"/>
      <c r="AG98" s="413"/>
      <c r="AH98" s="413"/>
      <c r="AI98" s="413"/>
      <c r="AJ98" s="413"/>
      <c r="AK98" s="413"/>
      <c r="AL98" s="413"/>
      <c r="AM98" s="413"/>
      <c r="AN98" s="409"/>
      <c r="AO98" s="409"/>
    </row>
    <row r="99" spans="1:41" ht="15.75" customHeight="1">
      <c r="A99" s="407" t="s">
        <v>361</v>
      </c>
      <c r="B99" s="407" t="s">
        <v>362</v>
      </c>
      <c r="C99" s="416" t="s">
        <v>92</v>
      </c>
      <c r="D99" s="418">
        <v>4</v>
      </c>
      <c r="E99" s="287">
        <f>D99*30</f>
        <v>120</v>
      </c>
      <c r="F99" s="287">
        <f>G99+H99+I99</f>
        <v>72</v>
      </c>
      <c r="G99" s="287"/>
      <c r="H99" s="287"/>
      <c r="I99" s="287">
        <v>72</v>
      </c>
      <c r="J99" s="287">
        <f>E99-F99</f>
        <v>48</v>
      </c>
      <c r="K99" s="418">
        <f>F99/18</f>
        <v>4</v>
      </c>
      <c r="L99" s="287" t="s">
        <v>373</v>
      </c>
      <c r="M99" s="418">
        <f>F99/E99*100</f>
        <v>60</v>
      </c>
      <c r="N99" s="409" t="s">
        <v>363</v>
      </c>
      <c r="O99" s="413"/>
      <c r="P99" s="413"/>
      <c r="Q99" s="413"/>
      <c r="R99" s="413"/>
      <c r="S99" s="413"/>
      <c r="T99" s="413"/>
      <c r="U99" s="413"/>
      <c r="V99" s="413"/>
      <c r="W99" s="413"/>
      <c r="X99" s="413"/>
      <c r="Y99" s="413"/>
      <c r="Z99" s="413"/>
      <c r="AA99" s="413"/>
      <c r="AB99" s="413"/>
      <c r="AC99" s="413"/>
      <c r="AD99" s="413"/>
      <c r="AE99" s="413"/>
      <c r="AF99" s="413"/>
      <c r="AG99" s="413"/>
      <c r="AH99" s="413"/>
      <c r="AI99" s="413"/>
      <c r="AJ99" s="413"/>
      <c r="AK99" s="413"/>
      <c r="AL99" s="413"/>
      <c r="AM99" s="413"/>
      <c r="AN99" s="409"/>
      <c r="AO99" s="409"/>
    </row>
    <row r="100" spans="1:41" ht="15.75" customHeight="1">
      <c r="A100" s="407"/>
      <c r="B100" s="407"/>
      <c r="C100" s="426"/>
      <c r="D100" s="429">
        <f>6/60*100</f>
        <v>10</v>
      </c>
      <c r="E100" s="429">
        <f>7/66.5*100</f>
        <v>10.526315789473683</v>
      </c>
      <c r="F100" s="427"/>
      <c r="G100" s="427"/>
      <c r="H100" s="427"/>
      <c r="I100" s="427"/>
      <c r="J100" s="427"/>
      <c r="K100" s="427"/>
      <c r="L100" s="427"/>
      <c r="M100" s="409"/>
      <c r="N100" s="409"/>
      <c r="O100" s="413"/>
      <c r="P100" s="413"/>
      <c r="Q100" s="413"/>
      <c r="R100" s="413"/>
      <c r="S100" s="413"/>
      <c r="T100" s="413"/>
      <c r="U100" s="413"/>
      <c r="V100" s="413"/>
      <c r="W100" s="413"/>
      <c r="X100" s="413"/>
      <c r="Y100" s="413"/>
      <c r="Z100" s="413"/>
      <c r="AA100" s="413"/>
      <c r="AB100" s="413"/>
      <c r="AC100" s="413"/>
      <c r="AD100" s="413"/>
      <c r="AE100" s="413"/>
      <c r="AF100" s="413"/>
      <c r="AG100" s="413"/>
      <c r="AH100" s="413"/>
      <c r="AI100" s="413"/>
      <c r="AJ100" s="413"/>
      <c r="AK100" s="413"/>
      <c r="AL100" s="413"/>
      <c r="AM100" s="413"/>
      <c r="AN100" s="409"/>
      <c r="AO100" s="409"/>
    </row>
    <row r="101" spans="1:41" ht="15.75" customHeight="1">
      <c r="A101" s="407"/>
      <c r="B101" s="407"/>
      <c r="C101" s="426"/>
      <c r="D101" s="429"/>
      <c r="E101" s="427"/>
      <c r="F101" s="427"/>
      <c r="G101" s="427"/>
      <c r="H101" s="427"/>
      <c r="I101" s="427"/>
      <c r="J101" s="427"/>
      <c r="K101" s="427"/>
      <c r="L101" s="427"/>
      <c r="M101" s="409"/>
      <c r="N101" s="409"/>
      <c r="O101" s="413"/>
      <c r="P101" s="413"/>
      <c r="Q101" s="413"/>
      <c r="R101" s="413"/>
      <c r="S101" s="413"/>
      <c r="T101" s="413"/>
      <c r="U101" s="413"/>
      <c r="V101" s="413"/>
      <c r="W101" s="413"/>
      <c r="X101" s="413"/>
      <c r="Y101" s="413"/>
      <c r="Z101" s="413"/>
      <c r="AA101" s="413"/>
      <c r="AB101" s="413"/>
      <c r="AC101" s="413"/>
      <c r="AD101" s="413"/>
      <c r="AE101" s="413"/>
      <c r="AF101" s="413"/>
      <c r="AG101" s="413"/>
      <c r="AH101" s="413"/>
      <c r="AI101" s="413"/>
      <c r="AJ101" s="413"/>
      <c r="AK101" s="413"/>
      <c r="AL101" s="413"/>
      <c r="AM101" s="413"/>
      <c r="AN101" s="409"/>
      <c r="AO101" s="409"/>
    </row>
    <row r="102" spans="1:41" ht="15.75" customHeight="1">
      <c r="A102" s="407"/>
      <c r="B102" s="407"/>
      <c r="C102" s="426"/>
      <c r="D102" s="429"/>
      <c r="E102" s="427"/>
      <c r="F102" s="427"/>
      <c r="G102" s="427"/>
      <c r="H102" s="427"/>
      <c r="I102" s="427"/>
      <c r="J102" s="427"/>
      <c r="K102" s="427"/>
      <c r="L102" s="427"/>
      <c r="M102" s="409"/>
      <c r="N102" s="409"/>
      <c r="O102" s="413"/>
      <c r="P102" s="413"/>
      <c r="Q102" s="413"/>
      <c r="R102" s="413"/>
      <c r="S102" s="413"/>
      <c r="T102" s="413"/>
      <c r="U102" s="413"/>
      <c r="V102" s="413"/>
      <c r="W102" s="413"/>
      <c r="X102" s="413"/>
      <c r="Y102" s="413"/>
      <c r="Z102" s="413"/>
      <c r="AA102" s="413"/>
      <c r="AB102" s="413"/>
      <c r="AC102" s="413"/>
      <c r="AD102" s="413"/>
      <c r="AE102" s="413"/>
      <c r="AF102" s="413"/>
      <c r="AG102" s="413"/>
      <c r="AH102" s="413"/>
      <c r="AI102" s="413"/>
      <c r="AJ102" s="413"/>
      <c r="AK102" s="413"/>
      <c r="AL102" s="413"/>
      <c r="AM102" s="413"/>
      <c r="AN102" s="409"/>
      <c r="AO102" s="409"/>
    </row>
    <row r="103" spans="1:41" ht="15.75" customHeight="1">
      <c r="A103" s="407"/>
      <c r="B103" s="407"/>
      <c r="C103" s="426"/>
      <c r="D103" s="429"/>
      <c r="E103" s="427"/>
      <c r="F103" s="427"/>
      <c r="G103" s="427"/>
      <c r="H103" s="427"/>
      <c r="I103" s="427"/>
      <c r="J103" s="427"/>
      <c r="K103" s="427"/>
      <c r="L103" s="427"/>
      <c r="M103" s="409"/>
      <c r="N103" s="409"/>
      <c r="O103" s="413"/>
      <c r="P103" s="413"/>
      <c r="Q103" s="413"/>
      <c r="R103" s="413"/>
      <c r="S103" s="413"/>
      <c r="T103" s="413"/>
      <c r="U103" s="413"/>
      <c r="V103" s="413"/>
      <c r="W103" s="413"/>
      <c r="X103" s="413"/>
      <c r="Y103" s="413"/>
      <c r="Z103" s="413"/>
      <c r="AA103" s="413"/>
      <c r="AB103" s="413"/>
      <c r="AC103" s="413"/>
      <c r="AD103" s="413"/>
      <c r="AE103" s="413"/>
      <c r="AF103" s="413"/>
      <c r="AG103" s="413"/>
      <c r="AH103" s="413"/>
      <c r="AI103" s="413"/>
      <c r="AJ103" s="413"/>
      <c r="AK103" s="413"/>
      <c r="AL103" s="413"/>
      <c r="AM103" s="413"/>
      <c r="AN103" s="409"/>
      <c r="AO103" s="409"/>
    </row>
    <row r="104" spans="1:41" ht="15.75" customHeight="1">
      <c r="A104" s="407"/>
      <c r="B104" s="407"/>
      <c r="C104" s="426"/>
      <c r="D104" s="429"/>
      <c r="E104" s="427"/>
      <c r="F104" s="427"/>
      <c r="G104" s="427"/>
      <c r="H104" s="427"/>
      <c r="I104" s="427"/>
      <c r="J104" s="427"/>
      <c r="K104" s="427"/>
      <c r="L104" s="427"/>
      <c r="M104" s="409"/>
      <c r="N104" s="409"/>
      <c r="O104" s="413"/>
      <c r="P104" s="413"/>
      <c r="Q104" s="413"/>
      <c r="R104" s="413"/>
      <c r="S104" s="413"/>
      <c r="T104" s="413"/>
      <c r="U104" s="413"/>
      <c r="V104" s="413"/>
      <c r="W104" s="413"/>
      <c r="X104" s="413"/>
      <c r="Y104" s="413"/>
      <c r="Z104" s="413"/>
      <c r="AA104" s="413"/>
      <c r="AB104" s="413"/>
      <c r="AC104" s="413"/>
      <c r="AD104" s="413"/>
      <c r="AE104" s="413"/>
      <c r="AF104" s="413"/>
      <c r="AG104" s="413"/>
      <c r="AH104" s="413"/>
      <c r="AI104" s="413"/>
      <c r="AJ104" s="413"/>
      <c r="AK104" s="413"/>
      <c r="AL104" s="413"/>
      <c r="AM104" s="413"/>
      <c r="AN104" s="409"/>
      <c r="AO104" s="409"/>
    </row>
    <row r="105" spans="1:41" ht="15" customHeight="1">
      <c r="A105" s="407"/>
      <c r="B105" s="407"/>
      <c r="C105" s="415" t="s">
        <v>403</v>
      </c>
      <c r="D105" s="409"/>
      <c r="E105" s="409"/>
      <c r="F105" s="409"/>
      <c r="G105" s="409"/>
      <c r="H105" s="409"/>
      <c r="I105" s="409"/>
      <c r="J105" s="409"/>
      <c r="K105" s="409"/>
      <c r="L105" s="409"/>
      <c r="M105" s="409"/>
      <c r="N105" s="409"/>
      <c r="O105" s="413"/>
      <c r="P105" s="413"/>
      <c r="Q105" s="413"/>
      <c r="R105" s="413"/>
      <c r="S105" s="413"/>
      <c r="T105" s="413"/>
      <c r="U105" s="413"/>
      <c r="V105" s="413"/>
      <c r="W105" s="413"/>
      <c r="X105" s="413"/>
      <c r="Y105" s="413"/>
      <c r="Z105" s="413"/>
      <c r="AA105" s="413"/>
      <c r="AB105" s="413"/>
      <c r="AC105" s="413"/>
      <c r="AD105" s="413"/>
      <c r="AE105" s="413"/>
      <c r="AF105" s="413"/>
      <c r="AG105" s="413"/>
      <c r="AH105" s="413"/>
      <c r="AI105" s="413"/>
      <c r="AJ105" s="413"/>
      <c r="AK105" s="413"/>
      <c r="AL105" s="413"/>
      <c r="AM105" s="413"/>
      <c r="AN105" s="409"/>
      <c r="AO105" s="409"/>
    </row>
    <row r="106" spans="1:41" ht="15" customHeight="1">
      <c r="A106" s="407"/>
      <c r="B106" s="407"/>
      <c r="C106" s="966" t="s">
        <v>349</v>
      </c>
      <c r="D106" s="962" t="s">
        <v>350</v>
      </c>
      <c r="E106" s="964" t="s">
        <v>351</v>
      </c>
      <c r="F106" s="834"/>
      <c r="G106" s="834"/>
      <c r="H106" s="834"/>
      <c r="I106" s="834"/>
      <c r="J106" s="835"/>
      <c r="K106" s="962" t="s">
        <v>352</v>
      </c>
      <c r="L106" s="962" t="s">
        <v>353</v>
      </c>
      <c r="M106" s="962" t="s">
        <v>354</v>
      </c>
      <c r="N106" s="409"/>
      <c r="O106" s="413"/>
      <c r="P106" s="413"/>
      <c r="Q106" s="413"/>
      <c r="R106" s="413"/>
      <c r="S106" s="413"/>
      <c r="T106" s="413"/>
      <c r="U106" s="413"/>
      <c r="V106" s="413"/>
      <c r="W106" s="413"/>
      <c r="X106" s="413"/>
      <c r="Y106" s="413"/>
      <c r="Z106" s="413"/>
      <c r="AA106" s="413"/>
      <c r="AB106" s="413"/>
      <c r="AC106" s="413"/>
      <c r="AD106" s="413"/>
      <c r="AE106" s="413"/>
      <c r="AF106" s="413"/>
      <c r="AG106" s="413"/>
      <c r="AH106" s="413"/>
      <c r="AI106" s="413"/>
      <c r="AJ106" s="413"/>
      <c r="AK106" s="413"/>
      <c r="AL106" s="413"/>
      <c r="AM106" s="413"/>
      <c r="AN106" s="409"/>
      <c r="AO106" s="409"/>
    </row>
    <row r="107" spans="1:41" ht="15" customHeight="1">
      <c r="A107" s="407"/>
      <c r="B107" s="407"/>
      <c r="C107" s="907"/>
      <c r="D107" s="907"/>
      <c r="E107" s="962" t="s">
        <v>63</v>
      </c>
      <c r="F107" s="965" t="s">
        <v>355</v>
      </c>
      <c r="G107" s="834"/>
      <c r="H107" s="834"/>
      <c r="I107" s="835"/>
      <c r="J107" s="962" t="s">
        <v>379</v>
      </c>
      <c r="K107" s="907"/>
      <c r="L107" s="907"/>
      <c r="M107" s="907"/>
      <c r="N107" s="409"/>
      <c r="O107" s="413"/>
      <c r="P107" s="413"/>
      <c r="Q107" s="413"/>
      <c r="R107" s="413"/>
      <c r="S107" s="413"/>
      <c r="T107" s="413"/>
      <c r="U107" s="413"/>
      <c r="V107" s="413"/>
      <c r="W107" s="413"/>
      <c r="X107" s="413"/>
      <c r="Y107" s="413"/>
      <c r="Z107" s="413"/>
      <c r="AA107" s="413"/>
      <c r="AB107" s="413"/>
      <c r="AC107" s="413"/>
      <c r="AD107" s="413"/>
      <c r="AE107" s="413"/>
      <c r="AF107" s="413"/>
      <c r="AG107" s="413"/>
      <c r="AH107" s="413"/>
      <c r="AI107" s="413"/>
      <c r="AJ107" s="413"/>
      <c r="AK107" s="413"/>
      <c r="AL107" s="413"/>
      <c r="AM107" s="413"/>
      <c r="AN107" s="409"/>
      <c r="AO107" s="409"/>
    </row>
    <row r="108" spans="1:41" ht="15.75" customHeight="1">
      <c r="A108" s="407"/>
      <c r="B108" s="407"/>
      <c r="C108" s="907"/>
      <c r="D108" s="907"/>
      <c r="E108" s="907"/>
      <c r="F108" s="962" t="s">
        <v>357</v>
      </c>
      <c r="G108" s="964" t="s">
        <v>358</v>
      </c>
      <c r="H108" s="834"/>
      <c r="I108" s="835"/>
      <c r="J108" s="907"/>
      <c r="K108" s="907"/>
      <c r="L108" s="907"/>
      <c r="M108" s="907"/>
      <c r="N108" s="409"/>
      <c r="O108" s="413"/>
      <c r="P108" s="413"/>
      <c r="Q108" s="413"/>
      <c r="R108" s="413"/>
      <c r="S108" s="413"/>
      <c r="T108" s="413"/>
      <c r="U108" s="413"/>
      <c r="V108" s="413"/>
      <c r="W108" s="413"/>
      <c r="X108" s="413"/>
      <c r="Y108" s="413"/>
      <c r="Z108" s="413"/>
      <c r="AA108" s="413"/>
      <c r="AB108" s="413"/>
      <c r="AC108" s="413"/>
      <c r="AD108" s="413"/>
      <c r="AE108" s="413"/>
      <c r="AF108" s="413"/>
      <c r="AG108" s="413"/>
      <c r="AH108" s="413"/>
      <c r="AI108" s="413"/>
      <c r="AJ108" s="413"/>
      <c r="AK108" s="413"/>
      <c r="AL108" s="413"/>
      <c r="AM108" s="413"/>
      <c r="AN108" s="409"/>
      <c r="AO108" s="409"/>
    </row>
    <row r="109" spans="1:41" ht="15.75" customHeight="1">
      <c r="A109" s="407"/>
      <c r="B109" s="407"/>
      <c r="C109" s="907"/>
      <c r="D109" s="907"/>
      <c r="E109" s="907"/>
      <c r="F109" s="907"/>
      <c r="G109" s="962" t="s">
        <v>68</v>
      </c>
      <c r="H109" s="962" t="s">
        <v>380</v>
      </c>
      <c r="I109" s="962" t="s">
        <v>381</v>
      </c>
      <c r="J109" s="907"/>
      <c r="K109" s="907"/>
      <c r="L109" s="907"/>
      <c r="M109" s="907"/>
      <c r="N109" s="409"/>
      <c r="O109" s="413"/>
      <c r="P109" s="413"/>
      <c r="Q109" s="413"/>
      <c r="R109" s="413"/>
      <c r="S109" s="413"/>
      <c r="T109" s="413"/>
      <c r="U109" s="413"/>
      <c r="V109" s="413"/>
      <c r="W109" s="413"/>
      <c r="X109" s="413"/>
      <c r="Y109" s="413"/>
      <c r="Z109" s="413"/>
      <c r="AA109" s="413"/>
      <c r="AB109" s="413"/>
      <c r="AC109" s="413"/>
      <c r="AD109" s="413"/>
      <c r="AE109" s="413"/>
      <c r="AF109" s="413"/>
      <c r="AG109" s="413"/>
      <c r="AH109" s="413"/>
      <c r="AI109" s="413"/>
      <c r="AJ109" s="413"/>
      <c r="AK109" s="413"/>
      <c r="AL109" s="413"/>
      <c r="AM109" s="413"/>
      <c r="AN109" s="409"/>
      <c r="AO109" s="409"/>
    </row>
    <row r="110" spans="1:41" ht="15.75" customHeight="1">
      <c r="A110" s="407"/>
      <c r="B110" s="407"/>
      <c r="C110" s="907"/>
      <c r="D110" s="907"/>
      <c r="E110" s="907"/>
      <c r="F110" s="907"/>
      <c r="G110" s="907"/>
      <c r="H110" s="907"/>
      <c r="I110" s="907"/>
      <c r="J110" s="907"/>
      <c r="K110" s="907"/>
      <c r="L110" s="907"/>
      <c r="M110" s="907"/>
      <c r="N110" s="409"/>
      <c r="O110" s="413"/>
      <c r="P110" s="413"/>
      <c r="Q110" s="413"/>
      <c r="R110" s="413"/>
      <c r="S110" s="413"/>
      <c r="T110" s="413"/>
      <c r="U110" s="413"/>
      <c r="V110" s="413"/>
      <c r="W110" s="413"/>
      <c r="X110" s="413"/>
      <c r="Y110" s="413"/>
      <c r="Z110" s="413"/>
      <c r="AA110" s="413"/>
      <c r="AB110" s="413"/>
      <c r="AC110" s="413"/>
      <c r="AD110" s="413"/>
      <c r="AE110" s="413"/>
      <c r="AF110" s="413"/>
      <c r="AG110" s="413"/>
      <c r="AH110" s="413"/>
      <c r="AI110" s="413"/>
      <c r="AJ110" s="413"/>
      <c r="AK110" s="413"/>
      <c r="AL110" s="413"/>
      <c r="AM110" s="413"/>
      <c r="AN110" s="409"/>
      <c r="AO110" s="409"/>
    </row>
    <row r="111" spans="1:41" ht="15.75" customHeight="1">
      <c r="A111" s="407"/>
      <c r="B111" s="407"/>
      <c r="C111" s="907"/>
      <c r="D111" s="907"/>
      <c r="E111" s="907"/>
      <c r="F111" s="907"/>
      <c r="G111" s="907"/>
      <c r="H111" s="907"/>
      <c r="I111" s="907"/>
      <c r="J111" s="907"/>
      <c r="K111" s="907"/>
      <c r="L111" s="907"/>
      <c r="M111" s="907"/>
      <c r="N111" s="409"/>
      <c r="O111" s="413"/>
      <c r="P111" s="413"/>
      <c r="Q111" s="413"/>
      <c r="R111" s="413"/>
      <c r="S111" s="413"/>
      <c r="T111" s="413"/>
      <c r="U111" s="413"/>
      <c r="V111" s="413"/>
      <c r="W111" s="413"/>
      <c r="X111" s="413"/>
      <c r="Y111" s="413"/>
      <c r="Z111" s="413"/>
      <c r="AA111" s="413"/>
      <c r="AB111" s="413"/>
      <c r="AC111" s="413"/>
      <c r="AD111" s="413"/>
      <c r="AE111" s="413"/>
      <c r="AF111" s="413"/>
      <c r="AG111" s="413"/>
      <c r="AH111" s="413"/>
      <c r="AI111" s="413"/>
      <c r="AJ111" s="413"/>
      <c r="AK111" s="413"/>
      <c r="AL111" s="413"/>
      <c r="AM111" s="413"/>
      <c r="AN111" s="409"/>
      <c r="AO111" s="409"/>
    </row>
    <row r="112" spans="1:41" ht="3.75" customHeight="1">
      <c r="A112" s="407"/>
      <c r="B112" s="407"/>
      <c r="C112" s="963"/>
      <c r="D112" s="963"/>
      <c r="E112" s="963"/>
      <c r="F112" s="963"/>
      <c r="G112" s="963"/>
      <c r="H112" s="963"/>
      <c r="I112" s="963"/>
      <c r="J112" s="963"/>
      <c r="K112" s="963"/>
      <c r="L112" s="963"/>
      <c r="M112" s="963"/>
      <c r="N112" s="409"/>
      <c r="O112" s="413"/>
      <c r="P112" s="413"/>
      <c r="Q112" s="413"/>
      <c r="R112" s="413"/>
      <c r="S112" s="413"/>
      <c r="T112" s="413"/>
      <c r="U112" s="413"/>
      <c r="V112" s="413"/>
      <c r="W112" s="413"/>
      <c r="X112" s="413"/>
      <c r="Y112" s="413"/>
      <c r="Z112" s="413"/>
      <c r="AA112" s="413"/>
      <c r="AB112" s="413"/>
      <c r="AC112" s="413"/>
      <c r="AD112" s="413"/>
      <c r="AE112" s="413"/>
      <c r="AF112" s="413"/>
      <c r="AG112" s="413"/>
      <c r="AH112" s="413"/>
      <c r="AI112" s="413"/>
      <c r="AJ112" s="413"/>
      <c r="AK112" s="413"/>
      <c r="AL112" s="413"/>
      <c r="AM112" s="413"/>
      <c r="AN112" s="409"/>
      <c r="AO112" s="409"/>
    </row>
    <row r="113" spans="1:41" ht="27" customHeight="1">
      <c r="A113" s="407" t="s">
        <v>361</v>
      </c>
      <c r="B113" s="407" t="s">
        <v>395</v>
      </c>
      <c r="C113" s="416" t="s">
        <v>404</v>
      </c>
      <c r="D113" s="417">
        <v>3</v>
      </c>
      <c r="E113" s="287">
        <f t="shared" ref="E113:E120" si="29">D113*30</f>
        <v>90</v>
      </c>
      <c r="F113" s="287">
        <f t="shared" ref="F113:F120" si="30">G113+H113+I113</f>
        <v>45</v>
      </c>
      <c r="G113" s="287"/>
      <c r="H113" s="287"/>
      <c r="I113" s="287">
        <v>45</v>
      </c>
      <c r="J113" s="287">
        <f t="shared" ref="J113:J120" si="31">E113-F113</f>
        <v>45</v>
      </c>
      <c r="K113" s="418">
        <f t="shared" ref="K113:K120" si="32">F113/15</f>
        <v>3</v>
      </c>
      <c r="L113" s="287" t="s">
        <v>361</v>
      </c>
      <c r="M113" s="418">
        <f t="shared" ref="M113:M120" si="33">F113/E113*100</f>
        <v>50</v>
      </c>
      <c r="N113" s="409" t="s">
        <v>363</v>
      </c>
      <c r="O113" s="413"/>
      <c r="P113" s="413"/>
      <c r="Q113" s="413"/>
      <c r="R113" s="413"/>
      <c r="S113" s="413"/>
      <c r="T113" s="413"/>
      <c r="U113" s="413"/>
      <c r="V113" s="413"/>
      <c r="W113" s="413"/>
      <c r="X113" s="413"/>
      <c r="Y113" s="413"/>
      <c r="Z113" s="413"/>
      <c r="AA113" s="413"/>
      <c r="AB113" s="413"/>
      <c r="AC113" s="413"/>
      <c r="AD113" s="413" t="s">
        <v>371</v>
      </c>
      <c r="AE113" s="413"/>
      <c r="AF113" s="413"/>
      <c r="AG113" s="413"/>
      <c r="AH113" s="413"/>
      <c r="AI113" s="413"/>
      <c r="AJ113" s="413"/>
      <c r="AK113" s="413"/>
      <c r="AL113" s="413"/>
      <c r="AM113" s="413"/>
      <c r="AN113" s="409"/>
      <c r="AO113" s="409"/>
    </row>
    <row r="114" spans="1:41" ht="15.75" customHeight="1">
      <c r="A114" s="407" t="s">
        <v>30</v>
      </c>
      <c r="B114" s="407" t="s">
        <v>362</v>
      </c>
      <c r="C114" s="416" t="s">
        <v>148</v>
      </c>
      <c r="D114" s="418">
        <v>5</v>
      </c>
      <c r="E114" s="287">
        <f t="shared" si="29"/>
        <v>150</v>
      </c>
      <c r="F114" s="287">
        <f t="shared" si="30"/>
        <v>60</v>
      </c>
      <c r="G114" s="287">
        <v>30</v>
      </c>
      <c r="H114" s="287"/>
      <c r="I114" s="287">
        <v>30</v>
      </c>
      <c r="J114" s="287">
        <f t="shared" si="31"/>
        <v>90</v>
      </c>
      <c r="K114" s="418">
        <f t="shared" si="32"/>
        <v>4</v>
      </c>
      <c r="L114" s="287" t="s">
        <v>367</v>
      </c>
      <c r="M114" s="418">
        <f t="shared" si="33"/>
        <v>40</v>
      </c>
      <c r="N114" s="409" t="s">
        <v>400</v>
      </c>
      <c r="O114" s="413"/>
      <c r="P114" s="413"/>
      <c r="Q114" s="413"/>
      <c r="R114" s="413"/>
      <c r="S114" s="413"/>
      <c r="T114" s="413"/>
      <c r="U114" s="413"/>
      <c r="V114" s="413"/>
      <c r="W114" s="413"/>
      <c r="X114" s="413"/>
      <c r="Y114" s="413"/>
      <c r="Z114" s="413"/>
      <c r="AA114" s="413"/>
      <c r="AB114" s="413"/>
      <c r="AC114" s="413"/>
      <c r="AD114" s="413" t="s">
        <v>401</v>
      </c>
      <c r="AE114" s="413"/>
      <c r="AF114" s="413"/>
      <c r="AG114" s="413"/>
      <c r="AH114" s="413"/>
      <c r="AI114" s="413"/>
      <c r="AJ114" s="413"/>
      <c r="AK114" s="413"/>
      <c r="AL114" s="413"/>
      <c r="AM114" s="413"/>
      <c r="AN114" s="409"/>
      <c r="AO114" s="409"/>
    </row>
    <row r="115" spans="1:41" ht="15.75" customHeight="1">
      <c r="A115" s="407" t="s">
        <v>30</v>
      </c>
      <c r="B115" s="407" t="s">
        <v>362</v>
      </c>
      <c r="C115" s="416" t="s">
        <v>150</v>
      </c>
      <c r="D115" s="418">
        <v>5</v>
      </c>
      <c r="E115" s="287">
        <f t="shared" si="29"/>
        <v>150</v>
      </c>
      <c r="F115" s="287">
        <f t="shared" si="30"/>
        <v>60</v>
      </c>
      <c r="G115" s="287">
        <v>30</v>
      </c>
      <c r="H115" s="287"/>
      <c r="I115" s="287">
        <v>30</v>
      </c>
      <c r="J115" s="287">
        <f t="shared" si="31"/>
        <v>90</v>
      </c>
      <c r="K115" s="418">
        <f t="shared" si="32"/>
        <v>4</v>
      </c>
      <c r="L115" s="287" t="s">
        <v>373</v>
      </c>
      <c r="M115" s="418">
        <f t="shared" si="33"/>
        <v>40</v>
      </c>
      <c r="N115" s="409" t="s">
        <v>370</v>
      </c>
      <c r="O115" s="413"/>
      <c r="P115" s="413"/>
      <c r="Q115" s="413"/>
      <c r="R115" s="413"/>
      <c r="S115" s="413"/>
      <c r="T115" s="413"/>
      <c r="U115" s="413"/>
      <c r="V115" s="413"/>
      <c r="W115" s="413"/>
      <c r="X115" s="413"/>
      <c r="Y115" s="413"/>
      <c r="Z115" s="413"/>
      <c r="AA115" s="413"/>
      <c r="AB115" s="413"/>
      <c r="AC115" s="413"/>
      <c r="AD115" s="413" t="s">
        <v>371</v>
      </c>
      <c r="AE115" s="413"/>
      <c r="AF115" s="413"/>
      <c r="AG115" s="413"/>
      <c r="AH115" s="413"/>
      <c r="AI115" s="413"/>
      <c r="AJ115" s="413"/>
      <c r="AK115" s="413"/>
      <c r="AL115" s="413"/>
      <c r="AM115" s="413"/>
      <c r="AN115" s="409"/>
      <c r="AO115" s="409"/>
    </row>
    <row r="116" spans="1:41" ht="15.75" customHeight="1">
      <c r="A116" s="407" t="s">
        <v>30</v>
      </c>
      <c r="B116" s="407" t="s">
        <v>362</v>
      </c>
      <c r="C116" s="416" t="s">
        <v>153</v>
      </c>
      <c r="D116" s="418">
        <v>4</v>
      </c>
      <c r="E116" s="287">
        <f t="shared" si="29"/>
        <v>120</v>
      </c>
      <c r="F116" s="287">
        <f t="shared" si="30"/>
        <v>45</v>
      </c>
      <c r="G116" s="287">
        <v>15</v>
      </c>
      <c r="H116" s="287"/>
      <c r="I116" s="287">
        <v>30</v>
      </c>
      <c r="J116" s="287">
        <f t="shared" si="31"/>
        <v>75</v>
      </c>
      <c r="K116" s="418">
        <f t="shared" si="32"/>
        <v>3</v>
      </c>
      <c r="L116" s="287" t="s">
        <v>367</v>
      </c>
      <c r="M116" s="418">
        <f t="shared" si="33"/>
        <v>37.5</v>
      </c>
      <c r="N116" s="409" t="s">
        <v>370</v>
      </c>
      <c r="O116" s="413"/>
      <c r="P116" s="413"/>
      <c r="Q116" s="413"/>
      <c r="R116" s="413"/>
      <c r="S116" s="413"/>
      <c r="T116" s="413"/>
      <c r="U116" s="413"/>
      <c r="V116" s="413"/>
      <c r="W116" s="413"/>
      <c r="X116" s="413"/>
      <c r="Y116" s="413"/>
      <c r="Z116" s="413"/>
      <c r="AA116" s="413"/>
      <c r="AB116" s="413"/>
      <c r="AC116" s="413"/>
      <c r="AD116" s="413" t="s">
        <v>371</v>
      </c>
      <c r="AE116" s="413"/>
      <c r="AF116" s="413"/>
      <c r="AG116" s="413"/>
      <c r="AH116" s="413"/>
      <c r="AI116" s="413"/>
      <c r="AJ116" s="413"/>
      <c r="AK116" s="413"/>
      <c r="AL116" s="413"/>
      <c r="AM116" s="413"/>
      <c r="AN116" s="409"/>
      <c r="AO116" s="409"/>
    </row>
    <row r="117" spans="1:41" ht="15.75" customHeight="1">
      <c r="A117" s="407" t="s">
        <v>30</v>
      </c>
      <c r="B117" s="407" t="s">
        <v>395</v>
      </c>
      <c r="C117" s="416" t="s">
        <v>408</v>
      </c>
      <c r="D117" s="418">
        <v>5</v>
      </c>
      <c r="E117" s="287">
        <f t="shared" si="29"/>
        <v>150</v>
      </c>
      <c r="F117" s="287">
        <f t="shared" si="30"/>
        <v>60</v>
      </c>
      <c r="G117" s="287">
        <v>30</v>
      </c>
      <c r="H117" s="287"/>
      <c r="I117" s="287">
        <v>30</v>
      </c>
      <c r="J117" s="287">
        <f t="shared" si="31"/>
        <v>90</v>
      </c>
      <c r="K117" s="418">
        <f t="shared" si="32"/>
        <v>4</v>
      </c>
      <c r="L117" s="287" t="s">
        <v>373</v>
      </c>
      <c r="M117" s="418">
        <f t="shared" si="33"/>
        <v>40</v>
      </c>
      <c r="N117" s="409" t="s">
        <v>370</v>
      </c>
      <c r="O117" s="413"/>
      <c r="P117" s="413"/>
      <c r="Q117" s="413"/>
      <c r="R117" s="413"/>
      <c r="S117" s="413"/>
      <c r="T117" s="413"/>
      <c r="U117" s="413"/>
      <c r="V117" s="413"/>
      <c r="W117" s="413"/>
      <c r="X117" s="413"/>
      <c r="Y117" s="413"/>
      <c r="Z117" s="413"/>
      <c r="AA117" s="413"/>
      <c r="AB117" s="413"/>
      <c r="AC117" s="413"/>
      <c r="AD117" s="413" t="s">
        <v>371</v>
      </c>
      <c r="AE117" s="413"/>
      <c r="AF117" s="413"/>
      <c r="AG117" s="413"/>
      <c r="AH117" s="413"/>
      <c r="AI117" s="413"/>
      <c r="AJ117" s="413"/>
      <c r="AK117" s="413"/>
      <c r="AL117" s="413"/>
      <c r="AM117" s="413"/>
      <c r="AN117" s="409"/>
      <c r="AO117" s="409"/>
    </row>
    <row r="118" spans="1:41" ht="15.75" customHeight="1">
      <c r="A118" s="407" t="s">
        <v>30</v>
      </c>
      <c r="B118" s="407" t="s">
        <v>362</v>
      </c>
      <c r="C118" s="416" t="s">
        <v>157</v>
      </c>
      <c r="D118" s="418">
        <v>4</v>
      </c>
      <c r="E118" s="287">
        <f t="shared" si="29"/>
        <v>120</v>
      </c>
      <c r="F118" s="287">
        <f t="shared" si="30"/>
        <v>45</v>
      </c>
      <c r="G118" s="287">
        <v>15</v>
      </c>
      <c r="H118" s="287"/>
      <c r="I118" s="287">
        <v>30</v>
      </c>
      <c r="J118" s="287">
        <f t="shared" si="31"/>
        <v>75</v>
      </c>
      <c r="K118" s="418">
        <f t="shared" si="32"/>
        <v>3</v>
      </c>
      <c r="L118" s="287" t="s">
        <v>367</v>
      </c>
      <c r="M118" s="418">
        <f t="shared" si="33"/>
        <v>37.5</v>
      </c>
      <c r="N118" s="409" t="s">
        <v>370</v>
      </c>
      <c r="O118" s="413"/>
      <c r="P118" s="413"/>
      <c r="Q118" s="413"/>
      <c r="R118" s="413"/>
      <c r="S118" s="413"/>
      <c r="T118" s="413"/>
      <c r="U118" s="413"/>
      <c r="V118" s="413"/>
      <c r="W118" s="413"/>
      <c r="X118" s="413"/>
      <c r="Y118" s="413"/>
      <c r="Z118" s="413"/>
      <c r="AA118" s="413"/>
      <c r="AB118" s="413"/>
      <c r="AC118" s="413"/>
      <c r="AD118" s="413" t="s">
        <v>371</v>
      </c>
      <c r="AE118" s="413"/>
      <c r="AF118" s="413"/>
      <c r="AG118" s="413"/>
      <c r="AH118" s="413"/>
      <c r="AI118" s="413"/>
      <c r="AJ118" s="413"/>
      <c r="AK118" s="413"/>
      <c r="AL118" s="413"/>
      <c r="AM118" s="413"/>
      <c r="AN118" s="409"/>
      <c r="AO118" s="409"/>
    </row>
    <row r="119" spans="1:41" ht="15.75" customHeight="1">
      <c r="A119" s="407" t="s">
        <v>30</v>
      </c>
      <c r="B119" s="407" t="s">
        <v>362</v>
      </c>
      <c r="C119" s="416" t="s">
        <v>160</v>
      </c>
      <c r="D119" s="418">
        <v>1</v>
      </c>
      <c r="E119" s="287">
        <f t="shared" si="29"/>
        <v>30</v>
      </c>
      <c r="F119" s="287">
        <f t="shared" si="30"/>
        <v>0</v>
      </c>
      <c r="G119" s="287"/>
      <c r="H119" s="287"/>
      <c r="I119" s="287"/>
      <c r="J119" s="287">
        <f t="shared" si="31"/>
        <v>30</v>
      </c>
      <c r="K119" s="418">
        <f t="shared" si="32"/>
        <v>0</v>
      </c>
      <c r="L119" s="287" t="s">
        <v>373</v>
      </c>
      <c r="M119" s="418">
        <f t="shared" si="33"/>
        <v>0</v>
      </c>
      <c r="N119" s="409" t="s">
        <v>370</v>
      </c>
      <c r="O119" s="413"/>
      <c r="P119" s="413"/>
      <c r="Q119" s="413"/>
      <c r="R119" s="413"/>
      <c r="S119" s="413"/>
      <c r="T119" s="413"/>
      <c r="U119" s="413"/>
      <c r="V119" s="413"/>
      <c r="W119" s="413"/>
      <c r="X119" s="413"/>
      <c r="Y119" s="413"/>
      <c r="Z119" s="413"/>
      <c r="AA119" s="413"/>
      <c r="AB119" s="413"/>
      <c r="AC119" s="413"/>
      <c r="AD119" s="413" t="s">
        <v>371</v>
      </c>
      <c r="AE119" s="413"/>
      <c r="AF119" s="413"/>
      <c r="AG119" s="413"/>
      <c r="AH119" s="413"/>
      <c r="AI119" s="413"/>
      <c r="AJ119" s="413"/>
      <c r="AK119" s="413"/>
      <c r="AL119" s="413"/>
      <c r="AM119" s="413"/>
      <c r="AN119" s="409"/>
      <c r="AO119" s="409"/>
    </row>
    <row r="120" spans="1:41" ht="15.75" customHeight="1">
      <c r="A120" s="407" t="s">
        <v>30</v>
      </c>
      <c r="B120" s="407" t="s">
        <v>362</v>
      </c>
      <c r="C120" s="416" t="s">
        <v>155</v>
      </c>
      <c r="D120" s="418">
        <v>3</v>
      </c>
      <c r="E120" s="287">
        <f t="shared" si="29"/>
        <v>90</v>
      </c>
      <c r="F120" s="287">
        <f t="shared" si="30"/>
        <v>45</v>
      </c>
      <c r="G120" s="287">
        <v>15</v>
      </c>
      <c r="H120" s="287"/>
      <c r="I120" s="287">
        <v>30</v>
      </c>
      <c r="J120" s="287">
        <f t="shared" si="31"/>
        <v>45</v>
      </c>
      <c r="K120" s="418">
        <f t="shared" si="32"/>
        <v>3</v>
      </c>
      <c r="L120" s="287" t="s">
        <v>373</v>
      </c>
      <c r="M120" s="418">
        <f t="shared" si="33"/>
        <v>50</v>
      </c>
      <c r="N120" s="409" t="s">
        <v>370</v>
      </c>
      <c r="O120" s="413"/>
      <c r="P120" s="413"/>
      <c r="Q120" s="413"/>
      <c r="R120" s="413"/>
      <c r="S120" s="413"/>
      <c r="T120" s="413"/>
      <c r="U120" s="413"/>
      <c r="V120" s="413"/>
      <c r="W120" s="413"/>
      <c r="X120" s="413"/>
      <c r="Y120" s="413"/>
      <c r="Z120" s="413"/>
      <c r="AA120" s="413"/>
      <c r="AB120" s="413"/>
      <c r="AC120" s="413"/>
      <c r="AD120" s="413" t="s">
        <v>371</v>
      </c>
      <c r="AE120" s="413"/>
      <c r="AF120" s="413"/>
      <c r="AG120" s="413"/>
      <c r="AH120" s="413"/>
      <c r="AI120" s="413"/>
      <c r="AJ120" s="413"/>
      <c r="AK120" s="413"/>
      <c r="AL120" s="413"/>
      <c r="AM120" s="413"/>
      <c r="AN120" s="409"/>
      <c r="AO120" s="409"/>
    </row>
    <row r="121" spans="1:41" ht="15" customHeight="1">
      <c r="A121" s="407"/>
      <c r="B121" s="407"/>
      <c r="C121" s="423" t="s">
        <v>52</v>
      </c>
      <c r="D121" s="424">
        <f t="shared" ref="D121:M121" si="34">SUM(D113:D120)</f>
        <v>30</v>
      </c>
      <c r="E121" s="425">
        <f t="shared" si="34"/>
        <v>900</v>
      </c>
      <c r="F121" s="425">
        <f t="shared" si="34"/>
        <v>360</v>
      </c>
      <c r="G121" s="425">
        <f t="shared" si="34"/>
        <v>135</v>
      </c>
      <c r="H121" s="425">
        <f t="shared" si="34"/>
        <v>0</v>
      </c>
      <c r="I121" s="425">
        <f t="shared" si="34"/>
        <v>225</v>
      </c>
      <c r="J121" s="425">
        <f t="shared" si="34"/>
        <v>540</v>
      </c>
      <c r="K121" s="425">
        <f t="shared" si="34"/>
        <v>24</v>
      </c>
      <c r="L121" s="425">
        <f t="shared" si="34"/>
        <v>0</v>
      </c>
      <c r="M121" s="425">
        <f t="shared" si="34"/>
        <v>295</v>
      </c>
      <c r="N121" s="409"/>
      <c r="O121" s="413"/>
      <c r="P121" s="413"/>
      <c r="Q121" s="413"/>
      <c r="R121" s="413"/>
      <c r="S121" s="413"/>
      <c r="T121" s="413"/>
      <c r="U121" s="413"/>
      <c r="V121" s="413"/>
      <c r="W121" s="413"/>
      <c r="X121" s="413"/>
      <c r="Y121" s="413"/>
      <c r="Z121" s="413"/>
      <c r="AA121" s="413"/>
      <c r="AB121" s="413"/>
      <c r="AC121" s="413"/>
      <c r="AD121" s="413"/>
      <c r="AE121" s="413"/>
      <c r="AF121" s="413"/>
      <c r="AG121" s="413"/>
      <c r="AH121" s="413"/>
      <c r="AI121" s="413"/>
      <c r="AJ121" s="413"/>
      <c r="AK121" s="413"/>
      <c r="AL121" s="413"/>
      <c r="AM121" s="413"/>
      <c r="AN121" s="409"/>
      <c r="AO121" s="409"/>
    </row>
    <row r="122" spans="1:41" ht="15" customHeight="1">
      <c r="A122" s="407"/>
      <c r="B122" s="407"/>
      <c r="C122" s="426" t="s">
        <v>377</v>
      </c>
      <c r="D122" s="427">
        <f>30-D121</f>
        <v>0</v>
      </c>
      <c r="E122" s="409"/>
      <c r="F122" s="409"/>
      <c r="G122" s="409"/>
      <c r="H122" s="409"/>
      <c r="I122" s="409"/>
      <c r="J122" s="409"/>
      <c r="K122" s="409"/>
      <c r="L122" s="409"/>
      <c r="M122" s="409"/>
      <c r="N122" s="409"/>
      <c r="O122" s="413"/>
      <c r="P122" s="413"/>
      <c r="Q122" s="413"/>
      <c r="R122" s="413"/>
      <c r="S122" s="413"/>
      <c r="T122" s="413"/>
      <c r="U122" s="413"/>
      <c r="V122" s="413"/>
      <c r="W122" s="413"/>
      <c r="X122" s="413"/>
      <c r="Y122" s="413"/>
      <c r="Z122" s="413"/>
      <c r="AA122" s="413"/>
      <c r="AB122" s="413"/>
      <c r="AC122" s="413"/>
      <c r="AD122" s="413"/>
      <c r="AE122" s="413"/>
      <c r="AF122" s="413"/>
      <c r="AG122" s="413"/>
      <c r="AH122" s="413"/>
      <c r="AI122" s="413"/>
      <c r="AJ122" s="413"/>
      <c r="AK122" s="413"/>
      <c r="AL122" s="413"/>
      <c r="AM122" s="413"/>
      <c r="AN122" s="409"/>
      <c r="AO122" s="409"/>
    </row>
    <row r="123" spans="1:41" ht="15.75" customHeight="1">
      <c r="A123" s="407"/>
      <c r="B123" s="407"/>
      <c r="C123" s="415" t="s">
        <v>412</v>
      </c>
      <c r="D123" s="409"/>
      <c r="E123" s="409"/>
      <c r="F123" s="409"/>
      <c r="G123" s="409"/>
      <c r="H123" s="409"/>
      <c r="I123" s="409"/>
      <c r="J123" s="409"/>
      <c r="K123" s="409"/>
      <c r="L123" s="409"/>
      <c r="M123" s="409"/>
      <c r="N123" s="409"/>
      <c r="O123" s="413"/>
      <c r="P123" s="413"/>
      <c r="Q123" s="413"/>
      <c r="R123" s="413"/>
      <c r="S123" s="413"/>
      <c r="T123" s="413"/>
      <c r="U123" s="413"/>
      <c r="V123" s="413"/>
      <c r="W123" s="413"/>
      <c r="X123" s="413"/>
      <c r="Y123" s="413"/>
      <c r="Z123" s="413"/>
      <c r="AA123" s="413"/>
      <c r="AB123" s="413"/>
      <c r="AC123" s="413"/>
      <c r="AD123" s="413"/>
      <c r="AE123" s="413"/>
      <c r="AF123" s="413"/>
      <c r="AG123" s="413"/>
      <c r="AH123" s="413"/>
      <c r="AI123" s="413"/>
      <c r="AJ123" s="413"/>
      <c r="AK123" s="413"/>
      <c r="AL123" s="413"/>
      <c r="AM123" s="413"/>
      <c r="AN123" s="409"/>
      <c r="AO123" s="409"/>
    </row>
    <row r="124" spans="1:41" ht="15.75" customHeight="1">
      <c r="A124" s="407"/>
      <c r="B124" s="407"/>
      <c r="C124" s="966" t="s">
        <v>349</v>
      </c>
      <c r="D124" s="962" t="s">
        <v>350</v>
      </c>
      <c r="E124" s="964" t="s">
        <v>351</v>
      </c>
      <c r="F124" s="834"/>
      <c r="G124" s="834"/>
      <c r="H124" s="834"/>
      <c r="I124" s="834"/>
      <c r="J124" s="835"/>
      <c r="K124" s="962" t="s">
        <v>352</v>
      </c>
      <c r="L124" s="962" t="s">
        <v>353</v>
      </c>
      <c r="M124" s="962" t="s">
        <v>354</v>
      </c>
      <c r="N124" s="409"/>
      <c r="O124" s="413"/>
      <c r="P124" s="413"/>
      <c r="Q124" s="413"/>
      <c r="R124" s="413"/>
      <c r="S124" s="413"/>
      <c r="T124" s="413"/>
      <c r="U124" s="413"/>
      <c r="V124" s="413"/>
      <c r="W124" s="413"/>
      <c r="X124" s="413"/>
      <c r="Y124" s="413"/>
      <c r="Z124" s="413"/>
      <c r="AA124" s="413"/>
      <c r="AB124" s="413"/>
      <c r="AC124" s="413"/>
      <c r="AD124" s="413"/>
      <c r="AE124" s="413"/>
      <c r="AF124" s="413"/>
      <c r="AG124" s="413"/>
      <c r="AH124" s="413"/>
      <c r="AI124" s="413"/>
      <c r="AJ124" s="413"/>
      <c r="AK124" s="413"/>
      <c r="AL124" s="413"/>
      <c r="AM124" s="413"/>
      <c r="AN124" s="409"/>
      <c r="AO124" s="409"/>
    </row>
    <row r="125" spans="1:41" ht="15.75" customHeight="1">
      <c r="A125" s="407"/>
      <c r="B125" s="407"/>
      <c r="C125" s="907"/>
      <c r="D125" s="907"/>
      <c r="E125" s="962" t="s">
        <v>63</v>
      </c>
      <c r="F125" s="965" t="s">
        <v>355</v>
      </c>
      <c r="G125" s="834"/>
      <c r="H125" s="834"/>
      <c r="I125" s="835"/>
      <c r="J125" s="962" t="s">
        <v>379</v>
      </c>
      <c r="K125" s="907"/>
      <c r="L125" s="907"/>
      <c r="M125" s="907"/>
      <c r="N125" s="409"/>
      <c r="O125" s="413"/>
      <c r="P125" s="413"/>
      <c r="Q125" s="413"/>
      <c r="R125" s="413"/>
      <c r="S125" s="413"/>
      <c r="T125" s="413"/>
      <c r="U125" s="413"/>
      <c r="V125" s="413"/>
      <c r="W125" s="413"/>
      <c r="X125" s="413"/>
      <c r="Y125" s="413"/>
      <c r="Z125" s="413"/>
      <c r="AA125" s="413"/>
      <c r="AB125" s="413"/>
      <c r="AC125" s="413"/>
      <c r="AD125" s="413"/>
      <c r="AE125" s="413"/>
      <c r="AF125" s="413"/>
      <c r="AG125" s="413"/>
      <c r="AH125" s="413"/>
      <c r="AI125" s="413"/>
      <c r="AJ125" s="413"/>
      <c r="AK125" s="413"/>
      <c r="AL125" s="413"/>
      <c r="AM125" s="413"/>
      <c r="AN125" s="409"/>
      <c r="AO125" s="409"/>
    </row>
    <row r="126" spans="1:41" ht="15.75" customHeight="1">
      <c r="A126" s="407"/>
      <c r="B126" s="407"/>
      <c r="C126" s="907"/>
      <c r="D126" s="907"/>
      <c r="E126" s="907"/>
      <c r="F126" s="962" t="s">
        <v>357</v>
      </c>
      <c r="G126" s="964" t="s">
        <v>358</v>
      </c>
      <c r="H126" s="834"/>
      <c r="I126" s="835"/>
      <c r="J126" s="907"/>
      <c r="K126" s="907"/>
      <c r="L126" s="907"/>
      <c r="M126" s="907"/>
      <c r="N126" s="409"/>
      <c r="O126" s="413"/>
      <c r="P126" s="413"/>
      <c r="Q126" s="413"/>
      <c r="R126" s="413"/>
      <c r="S126" s="413"/>
      <c r="T126" s="413"/>
      <c r="U126" s="413"/>
      <c r="V126" s="413"/>
      <c r="W126" s="413"/>
      <c r="X126" s="413"/>
      <c r="Y126" s="413"/>
      <c r="Z126" s="413"/>
      <c r="AA126" s="413"/>
      <c r="AB126" s="413"/>
      <c r="AC126" s="413"/>
      <c r="AD126" s="413"/>
      <c r="AE126" s="413"/>
      <c r="AF126" s="413"/>
      <c r="AG126" s="413"/>
      <c r="AH126" s="413"/>
      <c r="AI126" s="413"/>
      <c r="AJ126" s="413"/>
      <c r="AK126" s="413"/>
      <c r="AL126" s="413"/>
      <c r="AM126" s="413"/>
      <c r="AN126" s="409"/>
      <c r="AO126" s="409"/>
    </row>
    <row r="127" spans="1:41" ht="15.75" customHeight="1">
      <c r="A127" s="407"/>
      <c r="B127" s="407"/>
      <c r="C127" s="907"/>
      <c r="D127" s="907"/>
      <c r="E127" s="907"/>
      <c r="F127" s="907"/>
      <c r="G127" s="962" t="s">
        <v>68</v>
      </c>
      <c r="H127" s="962" t="s">
        <v>380</v>
      </c>
      <c r="I127" s="962" t="s">
        <v>381</v>
      </c>
      <c r="J127" s="907"/>
      <c r="K127" s="907"/>
      <c r="L127" s="907"/>
      <c r="M127" s="907"/>
      <c r="N127" s="409"/>
      <c r="O127" s="413"/>
      <c r="P127" s="413"/>
      <c r="Q127" s="413"/>
      <c r="R127" s="413"/>
      <c r="S127" s="413"/>
      <c r="T127" s="413"/>
      <c r="U127" s="413"/>
      <c r="V127" s="413"/>
      <c r="W127" s="413"/>
      <c r="X127" s="413"/>
      <c r="Y127" s="413"/>
      <c r="Z127" s="413"/>
      <c r="AA127" s="413"/>
      <c r="AB127" s="413"/>
      <c r="AC127" s="413"/>
      <c r="AD127" s="413"/>
      <c r="AE127" s="413"/>
      <c r="AF127" s="413"/>
      <c r="AG127" s="413"/>
      <c r="AH127" s="413"/>
      <c r="AI127" s="413"/>
      <c r="AJ127" s="413"/>
      <c r="AK127" s="413"/>
      <c r="AL127" s="413"/>
      <c r="AM127" s="413"/>
      <c r="AN127" s="409"/>
      <c r="AO127" s="409"/>
    </row>
    <row r="128" spans="1:41" ht="15.75" customHeight="1">
      <c r="A128" s="407"/>
      <c r="B128" s="407"/>
      <c r="C128" s="907"/>
      <c r="D128" s="907"/>
      <c r="E128" s="907"/>
      <c r="F128" s="907"/>
      <c r="G128" s="907"/>
      <c r="H128" s="907"/>
      <c r="I128" s="907"/>
      <c r="J128" s="907"/>
      <c r="K128" s="907"/>
      <c r="L128" s="907"/>
      <c r="M128" s="907"/>
      <c r="N128" s="409"/>
      <c r="O128" s="413"/>
      <c r="P128" s="413"/>
      <c r="Q128" s="413"/>
      <c r="R128" s="413"/>
      <c r="S128" s="413"/>
      <c r="T128" s="413"/>
      <c r="U128" s="413"/>
      <c r="V128" s="413"/>
      <c r="W128" s="413"/>
      <c r="X128" s="413"/>
      <c r="Y128" s="413"/>
      <c r="Z128" s="413"/>
      <c r="AA128" s="413"/>
      <c r="AB128" s="413"/>
      <c r="AC128" s="413"/>
      <c r="AD128" s="413"/>
      <c r="AE128" s="413"/>
      <c r="AF128" s="413"/>
      <c r="AG128" s="413"/>
      <c r="AH128" s="413"/>
      <c r="AI128" s="413"/>
      <c r="AJ128" s="413"/>
      <c r="AK128" s="413"/>
      <c r="AL128" s="413"/>
      <c r="AM128" s="413"/>
      <c r="AN128" s="409"/>
      <c r="AO128" s="409"/>
    </row>
    <row r="129" spans="1:41" ht="15.75" customHeight="1">
      <c r="A129" s="407"/>
      <c r="B129" s="407"/>
      <c r="C129" s="907"/>
      <c r="D129" s="907"/>
      <c r="E129" s="907"/>
      <c r="F129" s="907"/>
      <c r="G129" s="907"/>
      <c r="H129" s="907"/>
      <c r="I129" s="907"/>
      <c r="J129" s="907"/>
      <c r="K129" s="907"/>
      <c r="L129" s="907"/>
      <c r="M129" s="907"/>
      <c r="N129" s="409"/>
      <c r="O129" s="413"/>
      <c r="P129" s="413"/>
      <c r="Q129" s="413"/>
      <c r="R129" s="413"/>
      <c r="S129" s="413"/>
      <c r="T129" s="413"/>
      <c r="U129" s="413"/>
      <c r="V129" s="413"/>
      <c r="W129" s="413"/>
      <c r="X129" s="413"/>
      <c r="Y129" s="413"/>
      <c r="Z129" s="413"/>
      <c r="AA129" s="413"/>
      <c r="AB129" s="413"/>
      <c r="AC129" s="413"/>
      <c r="AD129" s="413"/>
      <c r="AE129" s="413"/>
      <c r="AF129" s="413"/>
      <c r="AG129" s="413"/>
      <c r="AH129" s="413"/>
      <c r="AI129" s="413"/>
      <c r="AJ129" s="413"/>
      <c r="AK129" s="413"/>
      <c r="AL129" s="413"/>
      <c r="AM129" s="413"/>
      <c r="AN129" s="409"/>
      <c r="AO129" s="409"/>
    </row>
    <row r="130" spans="1:41" ht="9" customHeight="1">
      <c r="A130" s="407"/>
      <c r="B130" s="407"/>
      <c r="C130" s="963"/>
      <c r="D130" s="963"/>
      <c r="E130" s="963"/>
      <c r="F130" s="963"/>
      <c r="G130" s="963"/>
      <c r="H130" s="963"/>
      <c r="I130" s="963"/>
      <c r="J130" s="963"/>
      <c r="K130" s="963"/>
      <c r="L130" s="963"/>
      <c r="M130" s="963"/>
      <c r="N130" s="409"/>
      <c r="O130" s="413"/>
      <c r="P130" s="413"/>
      <c r="Q130" s="413"/>
      <c r="R130" s="413"/>
      <c r="S130" s="413"/>
      <c r="T130" s="413"/>
      <c r="U130" s="413"/>
      <c r="V130" s="413"/>
      <c r="W130" s="413"/>
      <c r="X130" s="413"/>
      <c r="Y130" s="413"/>
      <c r="Z130" s="413"/>
      <c r="AA130" s="413"/>
      <c r="AB130" s="413"/>
      <c r="AC130" s="413"/>
      <c r="AD130" s="413"/>
      <c r="AE130" s="413"/>
      <c r="AF130" s="413"/>
      <c r="AG130" s="413"/>
      <c r="AH130" s="413"/>
      <c r="AI130" s="413"/>
      <c r="AJ130" s="413"/>
      <c r="AK130" s="413"/>
      <c r="AL130" s="413"/>
      <c r="AM130" s="413"/>
      <c r="AN130" s="409"/>
      <c r="AO130" s="409"/>
    </row>
    <row r="131" spans="1:41" ht="15.75" customHeight="1">
      <c r="A131" s="407" t="s">
        <v>30</v>
      </c>
      <c r="B131" s="407" t="s">
        <v>362</v>
      </c>
      <c r="C131" s="423" t="s">
        <v>413</v>
      </c>
      <c r="D131" s="417">
        <v>4.5</v>
      </c>
      <c r="E131" s="287">
        <f t="shared" ref="E131:E137" si="35">D131*30</f>
        <v>135</v>
      </c>
      <c r="F131" s="287">
        <f t="shared" ref="F131:F135" si="36">G131+H131+I131</f>
        <v>0</v>
      </c>
      <c r="G131" s="287"/>
      <c r="H131" s="287"/>
      <c r="I131" s="287"/>
      <c r="J131" s="287">
        <f t="shared" ref="J131:J137" si="37">E131-F131</f>
        <v>135</v>
      </c>
      <c r="K131" s="418">
        <f t="shared" ref="K131:K135" si="38">F131/18</f>
        <v>0</v>
      </c>
      <c r="L131" s="287" t="s">
        <v>373</v>
      </c>
      <c r="M131" s="418">
        <f t="shared" ref="M131:M135" si="39">F131/E131*100</f>
        <v>0</v>
      </c>
      <c r="N131" s="409" t="s">
        <v>370</v>
      </c>
      <c r="O131" s="413"/>
      <c r="P131" s="413"/>
      <c r="Q131" s="413"/>
      <c r="R131" s="413"/>
      <c r="S131" s="413"/>
      <c r="T131" s="413"/>
      <c r="U131" s="413"/>
      <c r="V131" s="413"/>
      <c r="W131" s="413"/>
      <c r="X131" s="413"/>
      <c r="Y131" s="413"/>
      <c r="Z131" s="413"/>
      <c r="AA131" s="413"/>
      <c r="AB131" s="413"/>
      <c r="AC131" s="413"/>
      <c r="AD131" s="413" t="s">
        <v>371</v>
      </c>
      <c r="AE131" s="413"/>
      <c r="AF131" s="413"/>
      <c r="AG131" s="413"/>
      <c r="AH131" s="413"/>
      <c r="AI131" s="413"/>
      <c r="AJ131" s="413"/>
      <c r="AK131" s="413"/>
      <c r="AL131" s="413"/>
      <c r="AM131" s="413"/>
      <c r="AN131" s="409"/>
      <c r="AO131" s="409"/>
    </row>
    <row r="132" spans="1:41" ht="15.75" customHeight="1">
      <c r="A132" s="407" t="s">
        <v>361</v>
      </c>
      <c r="B132" s="407" t="s">
        <v>395</v>
      </c>
      <c r="C132" s="416" t="s">
        <v>414</v>
      </c>
      <c r="D132" s="418">
        <v>4</v>
      </c>
      <c r="E132" s="287">
        <f t="shared" si="35"/>
        <v>120</v>
      </c>
      <c r="F132" s="287">
        <f t="shared" si="36"/>
        <v>54</v>
      </c>
      <c r="G132" s="287"/>
      <c r="H132" s="287"/>
      <c r="I132" s="287">
        <v>54</v>
      </c>
      <c r="J132" s="287">
        <f t="shared" si="37"/>
        <v>66</v>
      </c>
      <c r="K132" s="418">
        <f t="shared" si="38"/>
        <v>3</v>
      </c>
      <c r="L132" s="287" t="s">
        <v>361</v>
      </c>
      <c r="M132" s="418">
        <f t="shared" si="39"/>
        <v>45</v>
      </c>
      <c r="N132" s="409" t="s">
        <v>363</v>
      </c>
      <c r="O132" s="413"/>
      <c r="P132" s="413"/>
      <c r="Q132" s="413"/>
      <c r="R132" s="413"/>
      <c r="S132" s="413"/>
      <c r="T132" s="413"/>
      <c r="U132" s="413"/>
      <c r="V132" s="413"/>
      <c r="W132" s="413"/>
      <c r="X132" s="413"/>
      <c r="Y132" s="413"/>
      <c r="Z132" s="413"/>
      <c r="AA132" s="413"/>
      <c r="AB132" s="413"/>
      <c r="AC132" s="413"/>
      <c r="AD132" s="437" t="s">
        <v>371</v>
      </c>
      <c r="AE132" s="413"/>
      <c r="AF132" s="413"/>
      <c r="AG132" s="413"/>
      <c r="AH132" s="413"/>
      <c r="AI132" s="413"/>
      <c r="AJ132" s="413"/>
      <c r="AK132" s="413"/>
      <c r="AL132" s="413"/>
      <c r="AM132" s="413"/>
      <c r="AN132" s="409"/>
      <c r="AO132" s="409"/>
    </row>
    <row r="133" spans="1:41" ht="15.75" customHeight="1">
      <c r="A133" s="407" t="s">
        <v>30</v>
      </c>
      <c r="B133" s="407" t="s">
        <v>362</v>
      </c>
      <c r="C133" s="416" t="s">
        <v>162</v>
      </c>
      <c r="D133" s="418">
        <v>6</v>
      </c>
      <c r="E133" s="287">
        <f t="shared" si="35"/>
        <v>180</v>
      </c>
      <c r="F133" s="287">
        <f t="shared" si="36"/>
        <v>72</v>
      </c>
      <c r="G133" s="287">
        <v>36</v>
      </c>
      <c r="H133" s="287"/>
      <c r="I133" s="287">
        <v>36</v>
      </c>
      <c r="J133" s="287">
        <f t="shared" si="37"/>
        <v>108</v>
      </c>
      <c r="K133" s="418">
        <f t="shared" si="38"/>
        <v>4</v>
      </c>
      <c r="L133" s="287" t="s">
        <v>367</v>
      </c>
      <c r="M133" s="418">
        <f t="shared" si="39"/>
        <v>40</v>
      </c>
      <c r="N133" s="409" t="s">
        <v>370</v>
      </c>
      <c r="O133" s="413"/>
      <c r="P133" s="413"/>
      <c r="Q133" s="413"/>
      <c r="R133" s="413"/>
      <c r="S133" s="413"/>
      <c r="T133" s="413"/>
      <c r="U133" s="413"/>
      <c r="V133" s="413"/>
      <c r="W133" s="413"/>
      <c r="X133" s="413"/>
      <c r="Y133" s="413"/>
      <c r="Z133" s="413"/>
      <c r="AA133" s="413"/>
      <c r="AB133" s="413"/>
      <c r="AC133" s="413"/>
      <c r="AD133" s="413" t="s">
        <v>371</v>
      </c>
      <c r="AE133" s="413"/>
      <c r="AF133" s="413"/>
      <c r="AG133" s="413"/>
      <c r="AH133" s="413"/>
      <c r="AI133" s="413"/>
      <c r="AJ133" s="413"/>
      <c r="AK133" s="413"/>
      <c r="AL133" s="413"/>
      <c r="AM133" s="413"/>
      <c r="AN133" s="409"/>
      <c r="AO133" s="409"/>
    </row>
    <row r="134" spans="1:41" ht="15.75" customHeight="1">
      <c r="A134" s="407" t="s">
        <v>30</v>
      </c>
      <c r="B134" s="407" t="s">
        <v>395</v>
      </c>
      <c r="C134" s="438" t="s">
        <v>417</v>
      </c>
      <c r="D134" s="418">
        <v>5</v>
      </c>
      <c r="E134" s="287">
        <f t="shared" si="35"/>
        <v>150</v>
      </c>
      <c r="F134" s="287">
        <f t="shared" si="36"/>
        <v>54</v>
      </c>
      <c r="G134" s="287">
        <v>18</v>
      </c>
      <c r="H134" s="287"/>
      <c r="I134" s="287">
        <v>36</v>
      </c>
      <c r="J134" s="287">
        <f t="shared" si="37"/>
        <v>96</v>
      </c>
      <c r="K134" s="418">
        <f t="shared" si="38"/>
        <v>3</v>
      </c>
      <c r="L134" s="287" t="s">
        <v>367</v>
      </c>
      <c r="M134" s="418">
        <f t="shared" si="39"/>
        <v>36</v>
      </c>
      <c r="N134" s="409" t="s">
        <v>370</v>
      </c>
      <c r="O134" s="413"/>
      <c r="P134" s="413"/>
      <c r="Q134" s="413"/>
      <c r="R134" s="413"/>
      <c r="S134" s="413"/>
      <c r="T134" s="413"/>
      <c r="U134" s="413"/>
      <c r="V134" s="413"/>
      <c r="W134" s="413"/>
      <c r="X134" s="413"/>
      <c r="Y134" s="413"/>
      <c r="Z134" s="413"/>
      <c r="AA134" s="413"/>
      <c r="AB134" s="413"/>
      <c r="AC134" s="413"/>
      <c r="AD134" s="413" t="s">
        <v>371</v>
      </c>
      <c r="AE134" s="413"/>
      <c r="AF134" s="413"/>
      <c r="AG134" s="413"/>
      <c r="AH134" s="413"/>
      <c r="AI134" s="413"/>
      <c r="AJ134" s="413"/>
      <c r="AK134" s="413"/>
      <c r="AL134" s="413"/>
      <c r="AM134" s="413"/>
      <c r="AN134" s="409"/>
      <c r="AO134" s="409"/>
    </row>
    <row r="135" spans="1:41" ht="16.5" customHeight="1">
      <c r="A135" s="407" t="s">
        <v>30</v>
      </c>
      <c r="B135" s="407" t="s">
        <v>395</v>
      </c>
      <c r="C135" s="416" t="s">
        <v>419</v>
      </c>
      <c r="D135" s="440">
        <v>5</v>
      </c>
      <c r="E135" s="287">
        <f t="shared" si="35"/>
        <v>150</v>
      </c>
      <c r="F135" s="287">
        <f t="shared" si="36"/>
        <v>54</v>
      </c>
      <c r="G135" s="287">
        <v>18</v>
      </c>
      <c r="H135" s="287"/>
      <c r="I135" s="287">
        <v>36</v>
      </c>
      <c r="J135" s="287">
        <f t="shared" si="37"/>
        <v>96</v>
      </c>
      <c r="K135" s="418">
        <f t="shared" si="38"/>
        <v>3</v>
      </c>
      <c r="L135" s="287" t="s">
        <v>373</v>
      </c>
      <c r="M135" s="418">
        <f t="shared" si="39"/>
        <v>36</v>
      </c>
      <c r="N135" s="409" t="s">
        <v>370</v>
      </c>
      <c r="O135" s="413"/>
      <c r="P135" s="413"/>
      <c r="Q135" s="413"/>
      <c r="R135" s="413"/>
      <c r="S135" s="413"/>
      <c r="T135" s="413"/>
      <c r="U135" s="413"/>
      <c r="V135" s="413"/>
      <c r="W135" s="413"/>
      <c r="X135" s="413"/>
      <c r="Y135" s="413"/>
      <c r="Z135" s="413"/>
      <c r="AA135" s="413"/>
      <c r="AB135" s="413"/>
      <c r="AC135" s="413"/>
      <c r="AD135" s="413" t="s">
        <v>371</v>
      </c>
      <c r="AE135" s="413"/>
      <c r="AF135" s="413"/>
      <c r="AG135" s="413"/>
      <c r="AH135" s="413"/>
      <c r="AI135" s="413"/>
      <c r="AJ135" s="413"/>
      <c r="AK135" s="413"/>
      <c r="AL135" s="413"/>
      <c r="AM135" s="413"/>
      <c r="AN135" s="409"/>
      <c r="AO135" s="409"/>
    </row>
    <row r="136" spans="1:41" ht="15.75" customHeight="1">
      <c r="A136" s="407" t="s">
        <v>30</v>
      </c>
      <c r="B136" s="407" t="s">
        <v>362</v>
      </c>
      <c r="C136" s="416" t="s">
        <v>143</v>
      </c>
      <c r="D136" s="440">
        <v>1.5</v>
      </c>
      <c r="E136" s="287">
        <f t="shared" si="35"/>
        <v>45</v>
      </c>
      <c r="F136" s="287"/>
      <c r="G136" s="287"/>
      <c r="H136" s="287"/>
      <c r="I136" s="287"/>
      <c r="J136" s="287">
        <f t="shared" si="37"/>
        <v>45</v>
      </c>
      <c r="K136" s="418"/>
      <c r="L136" s="287" t="s">
        <v>373</v>
      </c>
      <c r="M136" s="418"/>
      <c r="N136" s="409" t="s">
        <v>370</v>
      </c>
      <c r="O136" s="413"/>
      <c r="P136" s="413"/>
      <c r="Q136" s="413"/>
      <c r="R136" s="413"/>
      <c r="S136" s="413"/>
      <c r="T136" s="413"/>
      <c r="U136" s="413"/>
      <c r="V136" s="413"/>
      <c r="W136" s="413"/>
      <c r="X136" s="413"/>
      <c r="Y136" s="413"/>
      <c r="Z136" s="413"/>
      <c r="AA136" s="413"/>
      <c r="AB136" s="413"/>
      <c r="AC136" s="413"/>
      <c r="AD136" s="413" t="s">
        <v>371</v>
      </c>
      <c r="AE136" s="413"/>
      <c r="AF136" s="413"/>
      <c r="AG136" s="413"/>
      <c r="AH136" s="413"/>
      <c r="AI136" s="413"/>
      <c r="AJ136" s="413"/>
      <c r="AK136" s="413"/>
      <c r="AL136" s="413"/>
      <c r="AM136" s="413"/>
      <c r="AN136" s="409"/>
      <c r="AO136" s="409"/>
    </row>
    <row r="137" spans="1:41" ht="15" customHeight="1">
      <c r="A137" s="407" t="s">
        <v>30</v>
      </c>
      <c r="B137" s="407" t="s">
        <v>362</v>
      </c>
      <c r="C137" s="441" t="s">
        <v>167</v>
      </c>
      <c r="D137" s="418">
        <v>4</v>
      </c>
      <c r="E137" s="287">
        <f t="shared" si="35"/>
        <v>120</v>
      </c>
      <c r="F137" s="287">
        <f>G137+H137+I137</f>
        <v>54</v>
      </c>
      <c r="G137" s="287">
        <v>18</v>
      </c>
      <c r="H137" s="287"/>
      <c r="I137" s="287">
        <v>36</v>
      </c>
      <c r="J137" s="287">
        <f t="shared" si="37"/>
        <v>66</v>
      </c>
      <c r="K137" s="418">
        <f>F137/18</f>
        <v>3</v>
      </c>
      <c r="L137" s="287" t="s">
        <v>367</v>
      </c>
      <c r="M137" s="418">
        <f>F137/E137*100</f>
        <v>45</v>
      </c>
      <c r="N137" s="409" t="s">
        <v>370</v>
      </c>
      <c r="O137" s="413"/>
      <c r="P137" s="413"/>
      <c r="Q137" s="413"/>
      <c r="R137" s="413"/>
      <c r="S137" s="413"/>
      <c r="T137" s="413"/>
      <c r="U137" s="413"/>
      <c r="V137" s="413"/>
      <c r="W137" s="413"/>
      <c r="X137" s="413"/>
      <c r="Y137" s="413"/>
      <c r="Z137" s="413"/>
      <c r="AA137" s="413"/>
      <c r="AB137" s="413"/>
      <c r="AC137" s="413"/>
      <c r="AD137" s="413" t="s">
        <v>371</v>
      </c>
      <c r="AE137" s="413"/>
      <c r="AF137" s="413"/>
      <c r="AG137" s="413"/>
      <c r="AH137" s="413"/>
      <c r="AI137" s="413"/>
      <c r="AJ137" s="413"/>
      <c r="AK137" s="413"/>
      <c r="AL137" s="413"/>
      <c r="AM137" s="413"/>
      <c r="AN137" s="409"/>
      <c r="AO137" s="409"/>
    </row>
    <row r="138" spans="1:41" ht="15" customHeight="1">
      <c r="A138" s="407"/>
      <c r="B138" s="407"/>
      <c r="C138" s="423" t="s">
        <v>52</v>
      </c>
      <c r="D138" s="424">
        <f t="shared" ref="D138:K138" si="40">SUM(D131:D137)</f>
        <v>30</v>
      </c>
      <c r="E138" s="425">
        <f t="shared" si="40"/>
        <v>900</v>
      </c>
      <c r="F138" s="425">
        <f t="shared" si="40"/>
        <v>288</v>
      </c>
      <c r="G138" s="425">
        <f t="shared" si="40"/>
        <v>90</v>
      </c>
      <c r="H138" s="425">
        <f t="shared" si="40"/>
        <v>0</v>
      </c>
      <c r="I138" s="425">
        <f t="shared" si="40"/>
        <v>198</v>
      </c>
      <c r="J138" s="425">
        <f t="shared" si="40"/>
        <v>612</v>
      </c>
      <c r="K138" s="425">
        <f t="shared" si="40"/>
        <v>16</v>
      </c>
      <c r="L138" s="425"/>
      <c r="M138" s="425"/>
      <c r="N138" s="409"/>
      <c r="O138" s="413"/>
      <c r="P138" s="413"/>
      <c r="Q138" s="413"/>
      <c r="R138" s="413"/>
      <c r="S138" s="413"/>
      <c r="T138" s="413"/>
      <c r="U138" s="413"/>
      <c r="V138" s="413"/>
      <c r="W138" s="413"/>
      <c r="X138" s="413"/>
      <c r="Y138" s="413"/>
      <c r="Z138" s="413"/>
      <c r="AA138" s="413"/>
      <c r="AB138" s="413"/>
      <c r="AC138" s="413"/>
      <c r="AD138" s="413"/>
      <c r="AE138" s="413"/>
      <c r="AF138" s="413"/>
      <c r="AG138" s="413"/>
      <c r="AH138" s="413"/>
      <c r="AI138" s="413"/>
      <c r="AJ138" s="413"/>
      <c r="AK138" s="413"/>
      <c r="AL138" s="413"/>
      <c r="AM138" s="413"/>
      <c r="AN138" s="409"/>
      <c r="AO138" s="409"/>
    </row>
    <row r="139" spans="1:41" ht="15" customHeight="1">
      <c r="A139" s="407"/>
      <c r="B139" s="407"/>
      <c r="C139" s="426" t="s">
        <v>377</v>
      </c>
      <c r="D139" s="427">
        <f>30-D138</f>
        <v>0</v>
      </c>
      <c r="E139" s="427"/>
      <c r="F139" s="427"/>
      <c r="G139" s="427"/>
      <c r="H139" s="427"/>
      <c r="I139" s="427"/>
      <c r="J139" s="427"/>
      <c r="K139" s="427"/>
      <c r="L139" s="427"/>
      <c r="M139" s="427"/>
      <c r="N139" s="409"/>
      <c r="O139" s="413"/>
      <c r="P139" s="413"/>
      <c r="Q139" s="413"/>
      <c r="R139" s="413"/>
      <c r="S139" s="413"/>
      <c r="T139" s="413"/>
      <c r="U139" s="413"/>
      <c r="V139" s="413"/>
      <c r="W139" s="413"/>
      <c r="X139" s="413"/>
      <c r="Y139" s="413"/>
      <c r="Z139" s="413"/>
      <c r="AA139" s="413"/>
      <c r="AB139" s="413"/>
      <c r="AC139" s="413"/>
      <c r="AD139" s="413"/>
      <c r="AE139" s="413"/>
      <c r="AF139" s="413"/>
      <c r="AG139" s="413"/>
      <c r="AH139" s="413"/>
      <c r="AI139" s="413"/>
      <c r="AJ139" s="413"/>
      <c r="AK139" s="413"/>
      <c r="AL139" s="413"/>
      <c r="AM139" s="413"/>
      <c r="AN139" s="409"/>
      <c r="AO139" s="409"/>
    </row>
    <row r="140" spans="1:41" ht="15" customHeight="1">
      <c r="A140" s="407"/>
      <c r="B140" s="407"/>
      <c r="C140" s="426"/>
      <c r="D140" s="427"/>
      <c r="E140" s="427"/>
      <c r="F140" s="427"/>
      <c r="G140" s="427"/>
      <c r="H140" s="427"/>
      <c r="I140" s="427"/>
      <c r="J140" s="427"/>
      <c r="K140" s="427"/>
      <c r="L140" s="427"/>
      <c r="M140" s="427"/>
      <c r="N140" s="409"/>
      <c r="O140" s="413"/>
      <c r="P140" s="413"/>
      <c r="Q140" s="413"/>
      <c r="R140" s="413"/>
      <c r="S140" s="413"/>
      <c r="T140" s="413"/>
      <c r="U140" s="413"/>
      <c r="V140" s="413"/>
      <c r="W140" s="413"/>
      <c r="X140" s="413"/>
      <c r="Y140" s="413"/>
      <c r="Z140" s="413"/>
      <c r="AA140" s="413"/>
      <c r="AB140" s="413"/>
      <c r="AC140" s="413"/>
      <c r="AD140" s="413"/>
      <c r="AE140" s="413"/>
      <c r="AF140" s="413"/>
      <c r="AG140" s="413"/>
      <c r="AH140" s="413"/>
      <c r="AI140" s="413"/>
      <c r="AJ140" s="413"/>
      <c r="AK140" s="413"/>
      <c r="AL140" s="413"/>
      <c r="AM140" s="413"/>
      <c r="AN140" s="409"/>
      <c r="AO140" s="409"/>
    </row>
    <row r="141" spans="1:41" ht="15" customHeight="1">
      <c r="A141" s="407"/>
      <c r="B141" s="407"/>
      <c r="C141" s="426"/>
      <c r="D141" s="427"/>
      <c r="E141" s="427"/>
      <c r="F141" s="427"/>
      <c r="G141" s="427"/>
      <c r="H141" s="427"/>
      <c r="I141" s="427"/>
      <c r="J141" s="427"/>
      <c r="K141" s="427"/>
      <c r="L141" s="427"/>
      <c r="M141" s="427"/>
      <c r="N141" s="409"/>
      <c r="O141" s="413"/>
      <c r="P141" s="413"/>
      <c r="Q141" s="413"/>
      <c r="R141" s="413"/>
      <c r="S141" s="413"/>
      <c r="T141" s="413"/>
      <c r="U141" s="413"/>
      <c r="V141" s="413"/>
      <c r="W141" s="413"/>
      <c r="X141" s="413"/>
      <c r="Y141" s="413"/>
      <c r="Z141" s="413"/>
      <c r="AA141" s="413"/>
      <c r="AB141" s="413"/>
      <c r="AC141" s="413"/>
      <c r="AD141" s="413"/>
      <c r="AE141" s="413"/>
      <c r="AF141" s="413"/>
      <c r="AG141" s="413"/>
      <c r="AH141" s="413"/>
      <c r="AI141" s="413"/>
      <c r="AJ141" s="413"/>
      <c r="AK141" s="413"/>
      <c r="AL141" s="413"/>
      <c r="AM141" s="413"/>
      <c r="AN141" s="409"/>
      <c r="AO141" s="409"/>
    </row>
    <row r="142" spans="1:41" ht="15.75" customHeight="1">
      <c r="A142" s="407"/>
      <c r="B142" s="407"/>
      <c r="C142" s="415" t="s">
        <v>423</v>
      </c>
      <c r="D142" s="409"/>
      <c r="E142" s="409"/>
      <c r="F142" s="409"/>
      <c r="G142" s="409"/>
      <c r="H142" s="409"/>
      <c r="I142" s="409"/>
      <c r="J142" s="409"/>
      <c r="K142" s="409"/>
      <c r="L142" s="409"/>
      <c r="M142" s="409"/>
      <c r="N142" s="409"/>
      <c r="O142" s="413"/>
      <c r="P142" s="413"/>
      <c r="Q142" s="413"/>
      <c r="R142" s="413"/>
      <c r="S142" s="413"/>
      <c r="T142" s="413"/>
      <c r="U142" s="413"/>
      <c r="V142" s="413"/>
      <c r="W142" s="413"/>
      <c r="X142" s="413"/>
      <c r="Y142" s="413"/>
      <c r="Z142" s="413"/>
      <c r="AA142" s="413"/>
      <c r="AB142" s="413"/>
      <c r="AC142" s="413"/>
      <c r="AD142" s="413"/>
      <c r="AE142" s="413"/>
      <c r="AF142" s="413"/>
      <c r="AG142" s="413"/>
      <c r="AH142" s="413"/>
      <c r="AI142" s="413"/>
      <c r="AJ142" s="413"/>
      <c r="AK142" s="413"/>
      <c r="AL142" s="413"/>
      <c r="AM142" s="413"/>
      <c r="AN142" s="409"/>
      <c r="AO142" s="409"/>
    </row>
    <row r="143" spans="1:41" ht="15.75" customHeight="1">
      <c r="A143" s="407"/>
      <c r="B143" s="407"/>
      <c r="C143" s="966" t="s">
        <v>349</v>
      </c>
      <c r="D143" s="962" t="s">
        <v>350</v>
      </c>
      <c r="E143" s="964" t="s">
        <v>351</v>
      </c>
      <c r="F143" s="834"/>
      <c r="G143" s="834"/>
      <c r="H143" s="834"/>
      <c r="I143" s="834"/>
      <c r="J143" s="835"/>
      <c r="K143" s="962" t="s">
        <v>352</v>
      </c>
      <c r="L143" s="962" t="s">
        <v>353</v>
      </c>
      <c r="M143" s="962" t="s">
        <v>354</v>
      </c>
      <c r="N143" s="409"/>
      <c r="O143" s="413"/>
      <c r="P143" s="413"/>
      <c r="Q143" s="413"/>
      <c r="R143" s="413"/>
      <c r="S143" s="413"/>
      <c r="T143" s="413"/>
      <c r="U143" s="413"/>
      <c r="V143" s="413"/>
      <c r="W143" s="413"/>
      <c r="X143" s="413"/>
      <c r="Y143" s="413"/>
      <c r="Z143" s="413"/>
      <c r="AA143" s="413"/>
      <c r="AB143" s="413"/>
      <c r="AC143" s="413"/>
      <c r="AD143" s="413"/>
      <c r="AE143" s="413"/>
      <c r="AF143" s="413"/>
      <c r="AG143" s="413"/>
      <c r="AH143" s="413"/>
      <c r="AI143" s="413"/>
      <c r="AJ143" s="413"/>
      <c r="AK143" s="413"/>
      <c r="AL143" s="413"/>
      <c r="AM143" s="413"/>
      <c r="AN143" s="409"/>
      <c r="AO143" s="409"/>
    </row>
    <row r="144" spans="1:41" ht="15.75" customHeight="1">
      <c r="A144" s="407"/>
      <c r="B144" s="407"/>
      <c r="C144" s="907"/>
      <c r="D144" s="907"/>
      <c r="E144" s="962" t="s">
        <v>63</v>
      </c>
      <c r="F144" s="965" t="s">
        <v>355</v>
      </c>
      <c r="G144" s="834"/>
      <c r="H144" s="834"/>
      <c r="I144" s="835"/>
      <c r="J144" s="962" t="s">
        <v>379</v>
      </c>
      <c r="K144" s="907"/>
      <c r="L144" s="907"/>
      <c r="M144" s="907"/>
      <c r="N144" s="409"/>
      <c r="O144" s="413"/>
      <c r="P144" s="413"/>
      <c r="Q144" s="413"/>
      <c r="R144" s="413"/>
      <c r="S144" s="413"/>
      <c r="T144" s="413"/>
      <c r="U144" s="413"/>
      <c r="V144" s="413"/>
      <c r="W144" s="413"/>
      <c r="X144" s="413"/>
      <c r="Y144" s="413"/>
      <c r="Z144" s="413"/>
      <c r="AA144" s="413"/>
      <c r="AB144" s="413"/>
      <c r="AC144" s="413"/>
      <c r="AD144" s="413"/>
      <c r="AE144" s="413"/>
      <c r="AF144" s="413"/>
      <c r="AG144" s="413"/>
      <c r="AH144" s="413"/>
      <c r="AI144" s="413"/>
      <c r="AJ144" s="413"/>
      <c r="AK144" s="413"/>
      <c r="AL144" s="413"/>
      <c r="AM144" s="413"/>
      <c r="AN144" s="409"/>
      <c r="AO144" s="409"/>
    </row>
    <row r="145" spans="1:41" ht="15.75" customHeight="1">
      <c r="A145" s="407"/>
      <c r="B145" s="407"/>
      <c r="C145" s="907"/>
      <c r="D145" s="907"/>
      <c r="E145" s="907"/>
      <c r="F145" s="962" t="s">
        <v>357</v>
      </c>
      <c r="G145" s="964" t="s">
        <v>358</v>
      </c>
      <c r="H145" s="834"/>
      <c r="I145" s="835"/>
      <c r="J145" s="907"/>
      <c r="K145" s="907"/>
      <c r="L145" s="907"/>
      <c r="M145" s="907"/>
      <c r="N145" s="409"/>
      <c r="O145" s="413"/>
      <c r="P145" s="413"/>
      <c r="Q145" s="413"/>
      <c r="R145" s="413"/>
      <c r="S145" s="413"/>
      <c r="T145" s="413"/>
      <c r="U145" s="413"/>
      <c r="V145" s="413"/>
      <c r="W145" s="413"/>
      <c r="X145" s="413"/>
      <c r="Y145" s="413"/>
      <c r="Z145" s="413"/>
      <c r="AA145" s="413"/>
      <c r="AB145" s="413"/>
      <c r="AC145" s="413"/>
      <c r="AD145" s="413"/>
      <c r="AE145" s="413"/>
      <c r="AF145" s="413"/>
      <c r="AG145" s="413"/>
      <c r="AH145" s="413"/>
      <c r="AI145" s="413"/>
      <c r="AJ145" s="413"/>
      <c r="AK145" s="413"/>
      <c r="AL145" s="413"/>
      <c r="AM145" s="413"/>
      <c r="AN145" s="409"/>
      <c r="AO145" s="409"/>
    </row>
    <row r="146" spans="1:41" ht="15.75" customHeight="1">
      <c r="A146" s="407"/>
      <c r="B146" s="407"/>
      <c r="C146" s="907"/>
      <c r="D146" s="907"/>
      <c r="E146" s="907"/>
      <c r="F146" s="907"/>
      <c r="G146" s="962" t="s">
        <v>68</v>
      </c>
      <c r="H146" s="962" t="s">
        <v>380</v>
      </c>
      <c r="I146" s="962" t="s">
        <v>381</v>
      </c>
      <c r="J146" s="907"/>
      <c r="K146" s="907"/>
      <c r="L146" s="907"/>
      <c r="M146" s="907"/>
      <c r="N146" s="409"/>
      <c r="O146" s="413"/>
      <c r="P146" s="413"/>
      <c r="Q146" s="413"/>
      <c r="R146" s="413"/>
      <c r="S146" s="413"/>
      <c r="T146" s="413"/>
      <c r="U146" s="413"/>
      <c r="V146" s="413"/>
      <c r="W146" s="413"/>
      <c r="X146" s="413"/>
      <c r="Y146" s="413"/>
      <c r="Z146" s="413"/>
      <c r="AA146" s="413"/>
      <c r="AB146" s="413"/>
      <c r="AC146" s="413"/>
      <c r="AD146" s="413"/>
      <c r="AE146" s="413"/>
      <c r="AF146" s="413"/>
      <c r="AG146" s="413"/>
      <c r="AH146" s="413"/>
      <c r="AI146" s="413"/>
      <c r="AJ146" s="413"/>
      <c r="AK146" s="413"/>
      <c r="AL146" s="413"/>
      <c r="AM146" s="413"/>
      <c r="AN146" s="409"/>
      <c r="AO146" s="409"/>
    </row>
    <row r="147" spans="1:41" ht="12.75" customHeight="1">
      <c r="A147" s="407"/>
      <c r="B147" s="407"/>
      <c r="C147" s="907"/>
      <c r="D147" s="907"/>
      <c r="E147" s="907"/>
      <c r="F147" s="907"/>
      <c r="G147" s="907"/>
      <c r="H147" s="907"/>
      <c r="I147" s="907"/>
      <c r="J147" s="907"/>
      <c r="K147" s="907"/>
      <c r="L147" s="907"/>
      <c r="M147" s="907"/>
      <c r="N147" s="409"/>
      <c r="O147" s="413"/>
      <c r="P147" s="413"/>
      <c r="Q147" s="413"/>
      <c r="R147" s="413"/>
      <c r="S147" s="413"/>
      <c r="T147" s="413"/>
      <c r="U147" s="413"/>
      <c r="V147" s="413"/>
      <c r="W147" s="413"/>
      <c r="X147" s="413"/>
      <c r="Y147" s="413"/>
      <c r="Z147" s="413"/>
      <c r="AA147" s="413"/>
      <c r="AB147" s="413"/>
      <c r="AC147" s="413"/>
      <c r="AD147" s="413"/>
      <c r="AE147" s="413"/>
      <c r="AF147" s="413"/>
      <c r="AG147" s="413"/>
      <c r="AH147" s="413"/>
      <c r="AI147" s="413"/>
      <c r="AJ147" s="413"/>
      <c r="AK147" s="413"/>
      <c r="AL147" s="413"/>
      <c r="AM147" s="413"/>
      <c r="AN147" s="409"/>
      <c r="AO147" s="409"/>
    </row>
    <row r="148" spans="1:41" ht="15.75" hidden="1" customHeight="1">
      <c r="A148" s="407"/>
      <c r="B148" s="407"/>
      <c r="C148" s="907"/>
      <c r="D148" s="907"/>
      <c r="E148" s="907"/>
      <c r="F148" s="907"/>
      <c r="G148" s="907"/>
      <c r="H148" s="907"/>
      <c r="I148" s="907"/>
      <c r="J148" s="907"/>
      <c r="K148" s="907"/>
      <c r="L148" s="907"/>
      <c r="M148" s="907"/>
      <c r="N148" s="409"/>
      <c r="O148" s="413"/>
      <c r="P148" s="413"/>
      <c r="Q148" s="413"/>
      <c r="R148" s="413"/>
      <c r="S148" s="413"/>
      <c r="T148" s="413"/>
      <c r="U148" s="413"/>
      <c r="V148" s="413"/>
      <c r="W148" s="413"/>
      <c r="X148" s="413"/>
      <c r="Y148" s="413"/>
      <c r="Z148" s="413"/>
      <c r="AA148" s="413"/>
      <c r="AB148" s="413"/>
      <c r="AC148" s="413"/>
      <c r="AD148" s="413"/>
      <c r="AE148" s="413"/>
      <c r="AF148" s="413"/>
      <c r="AG148" s="413"/>
      <c r="AH148" s="413"/>
      <c r="AI148" s="413"/>
      <c r="AJ148" s="413"/>
      <c r="AK148" s="413"/>
      <c r="AL148" s="413"/>
      <c r="AM148" s="413"/>
      <c r="AN148" s="409"/>
      <c r="AO148" s="409"/>
    </row>
    <row r="149" spans="1:41" ht="27" hidden="1" customHeight="1">
      <c r="A149" s="407"/>
      <c r="B149" s="407"/>
      <c r="C149" s="963"/>
      <c r="D149" s="963"/>
      <c r="E149" s="963"/>
      <c r="F149" s="963"/>
      <c r="G149" s="963"/>
      <c r="H149" s="963"/>
      <c r="I149" s="963"/>
      <c r="J149" s="963"/>
      <c r="K149" s="963"/>
      <c r="L149" s="963"/>
      <c r="M149" s="963"/>
      <c r="N149" s="409"/>
      <c r="O149" s="413"/>
      <c r="P149" s="413"/>
      <c r="Q149" s="413"/>
      <c r="R149" s="413"/>
      <c r="S149" s="413"/>
      <c r="T149" s="413"/>
      <c r="U149" s="413"/>
      <c r="V149" s="413"/>
      <c r="W149" s="413"/>
      <c r="X149" s="413"/>
      <c r="Y149" s="413"/>
      <c r="Z149" s="413"/>
      <c r="AA149" s="413"/>
      <c r="AB149" s="413"/>
      <c r="AC149" s="413"/>
      <c r="AD149" s="413"/>
      <c r="AE149" s="413"/>
      <c r="AF149" s="413"/>
      <c r="AG149" s="413"/>
      <c r="AH149" s="413"/>
      <c r="AI149" s="413"/>
      <c r="AJ149" s="413"/>
      <c r="AK149" s="413"/>
      <c r="AL149" s="413"/>
      <c r="AM149" s="413"/>
      <c r="AN149" s="409"/>
      <c r="AO149" s="409"/>
    </row>
    <row r="150" spans="1:41" ht="15.75" customHeight="1">
      <c r="A150" s="407" t="s">
        <v>361</v>
      </c>
      <c r="B150" s="407" t="s">
        <v>395</v>
      </c>
      <c r="C150" s="416" t="s">
        <v>424</v>
      </c>
      <c r="D150" s="417">
        <v>3</v>
      </c>
      <c r="E150" s="287">
        <f t="shared" ref="E150:E157" si="41">D150*30</f>
        <v>90</v>
      </c>
      <c r="F150" s="287">
        <f t="shared" ref="F150:F157" si="42">G150+H150+I150</f>
        <v>45</v>
      </c>
      <c r="G150" s="287"/>
      <c r="H150" s="287"/>
      <c r="I150" s="287">
        <v>45</v>
      </c>
      <c r="J150" s="287">
        <f t="shared" ref="J150:J157" si="43">E150-F150</f>
        <v>45</v>
      </c>
      <c r="K150" s="418">
        <f t="shared" ref="K150:K157" si="44">F150/15</f>
        <v>3</v>
      </c>
      <c r="L150" s="287" t="s">
        <v>361</v>
      </c>
      <c r="M150" s="418">
        <f t="shared" ref="M150:M157" si="45">F150/E150*100</f>
        <v>50</v>
      </c>
      <c r="N150" s="409" t="s">
        <v>363</v>
      </c>
      <c r="O150" s="413"/>
      <c r="P150" s="413"/>
      <c r="Q150" s="413"/>
      <c r="R150" s="413"/>
      <c r="S150" s="413"/>
      <c r="T150" s="413"/>
      <c r="U150" s="413"/>
      <c r="V150" s="413"/>
      <c r="W150" s="413"/>
      <c r="X150" s="413"/>
      <c r="Y150" s="413"/>
      <c r="Z150" s="413"/>
      <c r="AA150" s="413"/>
      <c r="AB150" s="413"/>
      <c r="AC150" s="413"/>
      <c r="AD150" s="413" t="s">
        <v>364</v>
      </c>
      <c r="AE150" s="413"/>
      <c r="AF150" s="413"/>
      <c r="AG150" s="413"/>
      <c r="AH150" s="413"/>
      <c r="AI150" s="413"/>
      <c r="AJ150" s="413"/>
      <c r="AK150" s="413"/>
      <c r="AL150" s="413"/>
      <c r="AM150" s="413"/>
      <c r="AN150" s="409"/>
      <c r="AO150" s="409"/>
    </row>
    <row r="151" spans="1:41" ht="15.75" customHeight="1">
      <c r="A151" s="407" t="s">
        <v>30</v>
      </c>
      <c r="B151" s="407" t="s">
        <v>395</v>
      </c>
      <c r="C151" s="416" t="s">
        <v>427</v>
      </c>
      <c r="D151" s="418">
        <v>4</v>
      </c>
      <c r="E151" s="287">
        <f t="shared" si="41"/>
        <v>120</v>
      </c>
      <c r="F151" s="287">
        <f t="shared" si="42"/>
        <v>45</v>
      </c>
      <c r="G151" s="287">
        <v>15</v>
      </c>
      <c r="H151" s="287"/>
      <c r="I151" s="287">
        <v>30</v>
      </c>
      <c r="J151" s="287">
        <f t="shared" si="43"/>
        <v>75</v>
      </c>
      <c r="K151" s="418">
        <f t="shared" si="44"/>
        <v>3</v>
      </c>
      <c r="L151" s="287" t="s">
        <v>361</v>
      </c>
      <c r="M151" s="418">
        <f t="shared" si="45"/>
        <v>37.5</v>
      </c>
      <c r="N151" s="409" t="s">
        <v>370</v>
      </c>
      <c r="O151" s="413"/>
      <c r="P151" s="413"/>
      <c r="Q151" s="413"/>
      <c r="R151" s="413"/>
      <c r="S151" s="413"/>
      <c r="T151" s="413"/>
      <c r="U151" s="413"/>
      <c r="V151" s="413"/>
      <c r="W151" s="413"/>
      <c r="X151" s="413"/>
      <c r="Y151" s="413"/>
      <c r="Z151" s="413"/>
      <c r="AA151" s="413"/>
      <c r="AB151" s="413"/>
      <c r="AC151" s="413"/>
      <c r="AD151" s="413" t="s">
        <v>371</v>
      </c>
      <c r="AE151" s="413"/>
      <c r="AF151" s="413"/>
      <c r="AG151" s="413"/>
      <c r="AH151" s="413"/>
      <c r="AI151" s="413"/>
      <c r="AJ151" s="413"/>
      <c r="AK151" s="413"/>
      <c r="AL151" s="413"/>
      <c r="AM151" s="413"/>
      <c r="AN151" s="409"/>
      <c r="AO151" s="409"/>
    </row>
    <row r="152" spans="1:41" ht="15.75" customHeight="1">
      <c r="A152" s="407" t="s">
        <v>30</v>
      </c>
      <c r="B152" s="407" t="s">
        <v>362</v>
      </c>
      <c r="C152" s="416" t="s">
        <v>169</v>
      </c>
      <c r="D152" s="418">
        <v>3</v>
      </c>
      <c r="E152" s="287">
        <f t="shared" si="41"/>
        <v>90</v>
      </c>
      <c r="F152" s="287">
        <f t="shared" si="42"/>
        <v>30</v>
      </c>
      <c r="G152" s="287">
        <v>15</v>
      </c>
      <c r="H152" s="287"/>
      <c r="I152" s="287">
        <v>15</v>
      </c>
      <c r="J152" s="287">
        <f t="shared" si="43"/>
        <v>60</v>
      </c>
      <c r="K152" s="418">
        <f t="shared" si="44"/>
        <v>2</v>
      </c>
      <c r="L152" s="287" t="s">
        <v>361</v>
      </c>
      <c r="M152" s="418">
        <f t="shared" si="45"/>
        <v>33.333333333333329</v>
      </c>
      <c r="N152" s="409" t="s">
        <v>370</v>
      </c>
      <c r="O152" s="413"/>
      <c r="P152" s="413"/>
      <c r="Q152" s="413"/>
      <c r="R152" s="413"/>
      <c r="S152" s="413"/>
      <c r="T152" s="413"/>
      <c r="U152" s="413"/>
      <c r="V152" s="413"/>
      <c r="W152" s="413"/>
      <c r="X152" s="413"/>
      <c r="Y152" s="413"/>
      <c r="Z152" s="413"/>
      <c r="AA152" s="413"/>
      <c r="AB152" s="413"/>
      <c r="AC152" s="413"/>
      <c r="AD152" s="413" t="s">
        <v>371</v>
      </c>
      <c r="AE152" s="413"/>
      <c r="AF152" s="413"/>
      <c r="AG152" s="413"/>
      <c r="AH152" s="413"/>
      <c r="AI152" s="413"/>
      <c r="AJ152" s="413"/>
      <c r="AK152" s="413"/>
      <c r="AL152" s="413"/>
      <c r="AM152" s="413"/>
      <c r="AN152" s="409"/>
      <c r="AO152" s="409"/>
    </row>
    <row r="153" spans="1:41" ht="15.75" customHeight="1">
      <c r="A153" s="407" t="s">
        <v>30</v>
      </c>
      <c r="B153" s="407" t="s">
        <v>362</v>
      </c>
      <c r="C153" s="416" t="s">
        <v>429</v>
      </c>
      <c r="D153" s="418">
        <v>5</v>
      </c>
      <c r="E153" s="287">
        <f t="shared" si="41"/>
        <v>150</v>
      </c>
      <c r="F153" s="287">
        <f t="shared" si="42"/>
        <v>60</v>
      </c>
      <c r="G153" s="287">
        <v>30</v>
      </c>
      <c r="H153" s="287"/>
      <c r="I153" s="287">
        <v>30</v>
      </c>
      <c r="J153" s="287">
        <f t="shared" si="43"/>
        <v>90</v>
      </c>
      <c r="K153" s="418">
        <f t="shared" si="44"/>
        <v>4</v>
      </c>
      <c r="L153" s="287" t="s">
        <v>367</v>
      </c>
      <c r="M153" s="418">
        <f t="shared" si="45"/>
        <v>40</v>
      </c>
      <c r="N153" s="409" t="s">
        <v>390</v>
      </c>
      <c r="O153" s="413"/>
      <c r="P153" s="413"/>
      <c r="Q153" s="413"/>
      <c r="R153" s="413"/>
      <c r="S153" s="413"/>
      <c r="T153" s="413"/>
      <c r="U153" s="413"/>
      <c r="V153" s="413"/>
      <c r="W153" s="413"/>
      <c r="X153" s="413"/>
      <c r="Y153" s="413"/>
      <c r="Z153" s="413"/>
      <c r="AA153" s="413"/>
      <c r="AB153" s="413"/>
      <c r="AC153" s="413"/>
      <c r="AD153" s="413" t="s">
        <v>391</v>
      </c>
      <c r="AE153" s="413"/>
      <c r="AF153" s="413"/>
      <c r="AG153" s="413"/>
      <c r="AH153" s="413"/>
      <c r="AI153" s="413"/>
      <c r="AJ153" s="413"/>
      <c r="AK153" s="413"/>
      <c r="AL153" s="413"/>
      <c r="AM153" s="413"/>
      <c r="AN153" s="409"/>
      <c r="AO153" s="409"/>
    </row>
    <row r="154" spans="1:41" ht="15.75" customHeight="1">
      <c r="A154" s="407" t="s">
        <v>30</v>
      </c>
      <c r="B154" s="407" t="s">
        <v>395</v>
      </c>
      <c r="C154" s="416" t="s">
        <v>430</v>
      </c>
      <c r="D154" s="418">
        <v>6</v>
      </c>
      <c r="E154" s="287">
        <f t="shared" si="41"/>
        <v>180</v>
      </c>
      <c r="F154" s="287">
        <f t="shared" si="42"/>
        <v>60</v>
      </c>
      <c r="G154" s="287">
        <v>30</v>
      </c>
      <c r="H154" s="287"/>
      <c r="I154" s="287">
        <v>30</v>
      </c>
      <c r="J154" s="287">
        <f t="shared" si="43"/>
        <v>120</v>
      </c>
      <c r="K154" s="418">
        <f t="shared" si="44"/>
        <v>4</v>
      </c>
      <c r="L154" s="287" t="s">
        <v>367</v>
      </c>
      <c r="M154" s="418">
        <f t="shared" si="45"/>
        <v>33.333333333333329</v>
      </c>
      <c r="N154" s="409" t="s">
        <v>370</v>
      </c>
      <c r="O154" s="413"/>
      <c r="P154" s="413"/>
      <c r="Q154" s="413"/>
      <c r="R154" s="413"/>
      <c r="S154" s="413"/>
      <c r="T154" s="413"/>
      <c r="U154" s="413"/>
      <c r="V154" s="413"/>
      <c r="W154" s="413"/>
      <c r="X154" s="413"/>
      <c r="Y154" s="413"/>
      <c r="Z154" s="413"/>
      <c r="AA154" s="413"/>
      <c r="AB154" s="413"/>
      <c r="AC154" s="413"/>
      <c r="AD154" s="413" t="s">
        <v>371</v>
      </c>
      <c r="AE154" s="413"/>
      <c r="AF154" s="413"/>
      <c r="AG154" s="413"/>
      <c r="AH154" s="413"/>
      <c r="AI154" s="413"/>
      <c r="AJ154" s="413"/>
      <c r="AK154" s="413"/>
      <c r="AL154" s="413"/>
      <c r="AM154" s="413"/>
      <c r="AN154" s="409"/>
      <c r="AO154" s="409"/>
    </row>
    <row r="155" spans="1:41" ht="28.5" customHeight="1">
      <c r="A155" s="407" t="s">
        <v>30</v>
      </c>
      <c r="B155" s="407" t="s">
        <v>395</v>
      </c>
      <c r="C155" s="416" t="s">
        <v>432</v>
      </c>
      <c r="D155" s="418">
        <v>5</v>
      </c>
      <c r="E155" s="287">
        <f t="shared" si="41"/>
        <v>150</v>
      </c>
      <c r="F155" s="287">
        <f t="shared" si="42"/>
        <v>60</v>
      </c>
      <c r="G155" s="287">
        <v>30</v>
      </c>
      <c r="H155" s="287"/>
      <c r="I155" s="287">
        <v>30</v>
      </c>
      <c r="J155" s="287">
        <f t="shared" si="43"/>
        <v>90</v>
      </c>
      <c r="K155" s="418">
        <f t="shared" si="44"/>
        <v>4</v>
      </c>
      <c r="L155" s="287" t="s">
        <v>367</v>
      </c>
      <c r="M155" s="418">
        <f t="shared" si="45"/>
        <v>40</v>
      </c>
      <c r="N155" s="409" t="s">
        <v>370</v>
      </c>
      <c r="O155" s="413"/>
      <c r="P155" s="413"/>
      <c r="Q155" s="413"/>
      <c r="R155" s="413"/>
      <c r="S155" s="413"/>
      <c r="T155" s="413"/>
      <c r="U155" s="413"/>
      <c r="V155" s="413"/>
      <c r="W155" s="413"/>
      <c r="X155" s="413"/>
      <c r="Y155" s="413"/>
      <c r="Z155" s="413"/>
      <c r="AA155" s="413"/>
      <c r="AB155" s="413"/>
      <c r="AC155" s="413"/>
      <c r="AD155" s="413" t="s">
        <v>371</v>
      </c>
      <c r="AE155" s="413"/>
      <c r="AF155" s="413"/>
      <c r="AG155" s="413"/>
      <c r="AH155" s="413"/>
      <c r="AI155" s="413"/>
      <c r="AJ155" s="413"/>
      <c r="AK155" s="413"/>
      <c r="AL155" s="413"/>
      <c r="AM155" s="413"/>
      <c r="AN155" s="409"/>
      <c r="AO155" s="409"/>
    </row>
    <row r="156" spans="1:41" ht="15" customHeight="1">
      <c r="A156" s="407" t="s">
        <v>361</v>
      </c>
      <c r="B156" s="407" t="s">
        <v>362</v>
      </c>
      <c r="C156" s="416" t="s">
        <v>124</v>
      </c>
      <c r="D156" s="418">
        <v>3</v>
      </c>
      <c r="E156" s="287">
        <f t="shared" si="41"/>
        <v>90</v>
      </c>
      <c r="F156" s="287">
        <f t="shared" si="42"/>
        <v>30</v>
      </c>
      <c r="G156" s="287">
        <v>15</v>
      </c>
      <c r="H156" s="287"/>
      <c r="I156" s="287">
        <v>15</v>
      </c>
      <c r="J156" s="287">
        <f t="shared" si="43"/>
        <v>60</v>
      </c>
      <c r="K156" s="418">
        <f t="shared" si="44"/>
        <v>2</v>
      </c>
      <c r="L156" s="287" t="s">
        <v>373</v>
      </c>
      <c r="M156" s="418">
        <f t="shared" si="45"/>
        <v>33.333333333333329</v>
      </c>
      <c r="N156" s="409" t="s">
        <v>363</v>
      </c>
      <c r="O156" s="413"/>
      <c r="P156" s="413"/>
      <c r="Q156" s="413"/>
      <c r="R156" s="413"/>
      <c r="S156" s="413"/>
      <c r="T156" s="413"/>
      <c r="U156" s="413"/>
      <c r="V156" s="413"/>
      <c r="W156" s="413"/>
      <c r="X156" s="413"/>
      <c r="Y156" s="413"/>
      <c r="Z156" s="413"/>
      <c r="AA156" s="413"/>
      <c r="AB156" s="413"/>
      <c r="AC156" s="413"/>
      <c r="AD156" s="413" t="s">
        <v>434</v>
      </c>
      <c r="AE156" s="413"/>
      <c r="AF156" s="413"/>
      <c r="AG156" s="413"/>
      <c r="AH156" s="413"/>
      <c r="AI156" s="413"/>
      <c r="AJ156" s="413"/>
      <c r="AK156" s="413"/>
      <c r="AL156" s="413"/>
      <c r="AM156" s="413"/>
      <c r="AN156" s="409"/>
      <c r="AO156" s="409"/>
    </row>
    <row r="157" spans="1:41" ht="15" customHeight="1">
      <c r="A157" s="407" t="s">
        <v>30</v>
      </c>
      <c r="B157" s="407" t="s">
        <v>362</v>
      </c>
      <c r="C157" s="416" t="s">
        <v>165</v>
      </c>
      <c r="D157" s="418">
        <v>1</v>
      </c>
      <c r="E157" s="287">
        <f t="shared" si="41"/>
        <v>30</v>
      </c>
      <c r="F157" s="287">
        <f t="shared" si="42"/>
        <v>0</v>
      </c>
      <c r="G157" s="287"/>
      <c r="H157" s="287"/>
      <c r="I157" s="287"/>
      <c r="J157" s="287">
        <f t="shared" si="43"/>
        <v>30</v>
      </c>
      <c r="K157" s="418">
        <f t="shared" si="44"/>
        <v>0</v>
      </c>
      <c r="L157" s="287" t="s">
        <v>373</v>
      </c>
      <c r="M157" s="418">
        <f t="shared" si="45"/>
        <v>0</v>
      </c>
      <c r="N157" s="409" t="s">
        <v>370</v>
      </c>
      <c r="O157" s="413"/>
      <c r="P157" s="413"/>
      <c r="Q157" s="413"/>
      <c r="R157" s="413"/>
      <c r="S157" s="413"/>
      <c r="T157" s="413"/>
      <c r="U157" s="413"/>
      <c r="V157" s="413"/>
      <c r="W157" s="413"/>
      <c r="X157" s="413"/>
      <c r="Y157" s="413"/>
      <c r="Z157" s="413"/>
      <c r="AA157" s="413"/>
      <c r="AB157" s="413"/>
      <c r="AC157" s="413"/>
      <c r="AD157" s="413" t="s">
        <v>371</v>
      </c>
      <c r="AE157" s="413"/>
      <c r="AF157" s="413"/>
      <c r="AG157" s="413"/>
      <c r="AH157" s="413"/>
      <c r="AI157" s="413"/>
      <c r="AJ157" s="413"/>
      <c r="AK157" s="413"/>
      <c r="AL157" s="413"/>
      <c r="AM157" s="413"/>
      <c r="AN157" s="409"/>
      <c r="AO157" s="409"/>
    </row>
    <row r="158" spans="1:41" ht="15" customHeight="1">
      <c r="A158" s="407"/>
      <c r="B158" s="407"/>
      <c r="C158" s="423" t="s">
        <v>52</v>
      </c>
      <c r="D158" s="424">
        <f t="shared" ref="D158:M158" si="46">SUM(D150:D157)</f>
        <v>30</v>
      </c>
      <c r="E158" s="425">
        <f t="shared" si="46"/>
        <v>900</v>
      </c>
      <c r="F158" s="425">
        <f t="shared" si="46"/>
        <v>330</v>
      </c>
      <c r="G158" s="425">
        <f t="shared" si="46"/>
        <v>135</v>
      </c>
      <c r="H158" s="425">
        <f t="shared" si="46"/>
        <v>0</v>
      </c>
      <c r="I158" s="425">
        <f t="shared" si="46"/>
        <v>195</v>
      </c>
      <c r="J158" s="425">
        <f t="shared" si="46"/>
        <v>570</v>
      </c>
      <c r="K158" s="425">
        <f t="shared" si="46"/>
        <v>22</v>
      </c>
      <c r="L158" s="425">
        <f t="shared" si="46"/>
        <v>0</v>
      </c>
      <c r="M158" s="425">
        <f t="shared" si="46"/>
        <v>267.49999999999994</v>
      </c>
      <c r="N158" s="409"/>
      <c r="O158" s="413"/>
      <c r="P158" s="413"/>
      <c r="Q158" s="413"/>
      <c r="R158" s="413"/>
      <c r="S158" s="413"/>
      <c r="T158" s="413"/>
      <c r="U158" s="413"/>
      <c r="V158" s="413"/>
      <c r="W158" s="413"/>
      <c r="X158" s="413"/>
      <c r="Y158" s="413"/>
      <c r="Z158" s="413"/>
      <c r="AA158" s="413"/>
      <c r="AB158" s="413"/>
      <c r="AC158" s="413"/>
      <c r="AD158" s="413"/>
      <c r="AE158" s="413"/>
      <c r="AF158" s="413"/>
      <c r="AG158" s="413"/>
      <c r="AH158" s="413"/>
      <c r="AI158" s="413"/>
      <c r="AJ158" s="413"/>
      <c r="AK158" s="413"/>
      <c r="AL158" s="413"/>
      <c r="AM158" s="413"/>
      <c r="AN158" s="409"/>
      <c r="AO158" s="409"/>
    </row>
    <row r="159" spans="1:41" ht="15" customHeight="1">
      <c r="A159" s="407"/>
      <c r="B159" s="407"/>
      <c r="C159" s="426" t="s">
        <v>377</v>
      </c>
      <c r="D159" s="427">
        <f>30-D158</f>
        <v>0</v>
      </c>
      <c r="E159" s="409"/>
      <c r="F159" s="409"/>
      <c r="G159" s="409"/>
      <c r="H159" s="409"/>
      <c r="I159" s="409"/>
      <c r="J159" s="409"/>
      <c r="K159" s="409"/>
      <c r="L159" s="409"/>
      <c r="M159" s="409"/>
      <c r="N159" s="409"/>
      <c r="O159" s="413"/>
      <c r="P159" s="413"/>
      <c r="Q159" s="413"/>
      <c r="R159" s="413"/>
      <c r="S159" s="413"/>
      <c r="T159" s="413"/>
      <c r="U159" s="413"/>
      <c r="V159" s="413"/>
      <c r="W159" s="413"/>
      <c r="X159" s="413"/>
      <c r="Y159" s="413"/>
      <c r="Z159" s="413"/>
      <c r="AA159" s="413"/>
      <c r="AB159" s="413"/>
      <c r="AC159" s="413"/>
      <c r="AD159" s="413"/>
      <c r="AE159" s="413"/>
      <c r="AF159" s="413"/>
      <c r="AG159" s="413"/>
      <c r="AH159" s="413"/>
      <c r="AI159" s="413"/>
      <c r="AJ159" s="413"/>
      <c r="AK159" s="413"/>
      <c r="AL159" s="413"/>
      <c r="AM159" s="413"/>
      <c r="AN159" s="409"/>
      <c r="AO159" s="409"/>
    </row>
    <row r="160" spans="1:41" ht="15.75" customHeight="1">
      <c r="A160" s="407"/>
      <c r="B160" s="407"/>
      <c r="C160" s="415" t="s">
        <v>435</v>
      </c>
      <c r="D160" s="409"/>
      <c r="E160" s="409"/>
      <c r="F160" s="409"/>
      <c r="G160" s="409"/>
      <c r="H160" s="409"/>
      <c r="I160" s="409"/>
      <c r="J160" s="409"/>
      <c r="K160" s="409"/>
      <c r="L160" s="409"/>
      <c r="M160" s="409"/>
      <c r="N160" s="409"/>
      <c r="O160" s="413"/>
      <c r="P160" s="413"/>
      <c r="Q160" s="413"/>
      <c r="R160" s="413"/>
      <c r="S160" s="413"/>
      <c r="T160" s="413"/>
      <c r="U160" s="413"/>
      <c r="V160" s="413"/>
      <c r="W160" s="413"/>
      <c r="X160" s="413"/>
      <c r="Y160" s="413"/>
      <c r="Z160" s="413"/>
      <c r="AA160" s="413"/>
      <c r="AB160" s="413"/>
      <c r="AC160" s="413"/>
      <c r="AD160" s="413"/>
      <c r="AE160" s="413"/>
      <c r="AF160" s="413"/>
      <c r="AG160" s="413"/>
      <c r="AH160" s="413"/>
      <c r="AI160" s="413"/>
      <c r="AJ160" s="413"/>
      <c r="AK160" s="413"/>
      <c r="AL160" s="413"/>
      <c r="AM160" s="413"/>
      <c r="AN160" s="409"/>
      <c r="AO160" s="409"/>
    </row>
    <row r="161" spans="1:41" ht="15.75" customHeight="1">
      <c r="A161" s="407"/>
      <c r="B161" s="407"/>
      <c r="C161" s="966" t="s">
        <v>349</v>
      </c>
      <c r="D161" s="962" t="s">
        <v>350</v>
      </c>
      <c r="E161" s="964" t="s">
        <v>351</v>
      </c>
      <c r="F161" s="834"/>
      <c r="G161" s="834"/>
      <c r="H161" s="834"/>
      <c r="I161" s="834"/>
      <c r="J161" s="835"/>
      <c r="K161" s="962" t="s">
        <v>352</v>
      </c>
      <c r="L161" s="962" t="s">
        <v>353</v>
      </c>
      <c r="M161" s="962" t="s">
        <v>354</v>
      </c>
      <c r="N161" s="409"/>
      <c r="O161" s="413"/>
      <c r="P161" s="413"/>
      <c r="Q161" s="413"/>
      <c r="R161" s="413"/>
      <c r="S161" s="413"/>
      <c r="T161" s="413"/>
      <c r="U161" s="413"/>
      <c r="V161" s="413"/>
      <c r="W161" s="413"/>
      <c r="X161" s="413"/>
      <c r="Y161" s="413"/>
      <c r="Z161" s="413"/>
      <c r="AA161" s="413"/>
      <c r="AB161" s="413"/>
      <c r="AC161" s="413"/>
      <c r="AD161" s="413"/>
      <c r="AE161" s="413"/>
      <c r="AF161" s="413"/>
      <c r="AG161" s="413"/>
      <c r="AH161" s="413"/>
      <c r="AI161" s="413"/>
      <c r="AJ161" s="413"/>
      <c r="AK161" s="413"/>
      <c r="AL161" s="413"/>
      <c r="AM161" s="413"/>
      <c r="AN161" s="409"/>
      <c r="AO161" s="409"/>
    </row>
    <row r="162" spans="1:41" ht="15.75" customHeight="1">
      <c r="A162" s="407"/>
      <c r="B162" s="407"/>
      <c r="C162" s="907"/>
      <c r="D162" s="907"/>
      <c r="E162" s="962" t="s">
        <v>63</v>
      </c>
      <c r="F162" s="965" t="s">
        <v>355</v>
      </c>
      <c r="G162" s="834"/>
      <c r="H162" s="834"/>
      <c r="I162" s="835"/>
      <c r="J162" s="962" t="s">
        <v>379</v>
      </c>
      <c r="K162" s="907"/>
      <c r="L162" s="907"/>
      <c r="M162" s="907"/>
      <c r="N162" s="409"/>
      <c r="O162" s="413"/>
      <c r="P162" s="413"/>
      <c r="Q162" s="413"/>
      <c r="R162" s="413"/>
      <c r="S162" s="413"/>
      <c r="T162" s="413"/>
      <c r="U162" s="413"/>
      <c r="V162" s="413"/>
      <c r="W162" s="413"/>
      <c r="X162" s="413"/>
      <c r="Y162" s="413"/>
      <c r="Z162" s="413"/>
      <c r="AA162" s="413"/>
      <c r="AB162" s="413"/>
      <c r="AC162" s="413"/>
      <c r="AD162" s="413"/>
      <c r="AE162" s="413"/>
      <c r="AF162" s="413"/>
      <c r="AG162" s="413"/>
      <c r="AH162" s="413"/>
      <c r="AI162" s="413"/>
      <c r="AJ162" s="413"/>
      <c r="AK162" s="413"/>
      <c r="AL162" s="413"/>
      <c r="AM162" s="413"/>
      <c r="AN162" s="409"/>
      <c r="AO162" s="409"/>
    </row>
    <row r="163" spans="1:41" ht="15.75" customHeight="1">
      <c r="A163" s="407"/>
      <c r="B163" s="407"/>
      <c r="C163" s="907"/>
      <c r="D163" s="907"/>
      <c r="E163" s="907"/>
      <c r="F163" s="962" t="s">
        <v>357</v>
      </c>
      <c r="G163" s="964" t="s">
        <v>358</v>
      </c>
      <c r="H163" s="834"/>
      <c r="I163" s="835"/>
      <c r="J163" s="907"/>
      <c r="K163" s="907"/>
      <c r="L163" s="907"/>
      <c r="M163" s="907"/>
      <c r="N163" s="409"/>
      <c r="O163" s="413"/>
      <c r="P163" s="413"/>
      <c r="Q163" s="413"/>
      <c r="R163" s="413"/>
      <c r="S163" s="413"/>
      <c r="T163" s="413"/>
      <c r="U163" s="413"/>
      <c r="V163" s="413"/>
      <c r="W163" s="413"/>
      <c r="X163" s="413"/>
      <c r="Y163" s="413"/>
      <c r="Z163" s="413"/>
      <c r="AA163" s="413"/>
      <c r="AB163" s="413"/>
      <c r="AC163" s="413"/>
      <c r="AD163" s="413"/>
      <c r="AE163" s="413"/>
      <c r="AF163" s="413"/>
      <c r="AG163" s="413"/>
      <c r="AH163" s="413"/>
      <c r="AI163" s="413"/>
      <c r="AJ163" s="413"/>
      <c r="AK163" s="413"/>
      <c r="AL163" s="413"/>
      <c r="AM163" s="413"/>
      <c r="AN163" s="409"/>
      <c r="AO163" s="409"/>
    </row>
    <row r="164" spans="1:41" ht="15.75" customHeight="1">
      <c r="A164" s="407"/>
      <c r="B164" s="407"/>
      <c r="C164" s="907"/>
      <c r="D164" s="907"/>
      <c r="E164" s="907"/>
      <c r="F164" s="907"/>
      <c r="G164" s="962" t="s">
        <v>68</v>
      </c>
      <c r="H164" s="962" t="s">
        <v>380</v>
      </c>
      <c r="I164" s="962" t="s">
        <v>381</v>
      </c>
      <c r="J164" s="907"/>
      <c r="K164" s="907"/>
      <c r="L164" s="907"/>
      <c r="M164" s="907"/>
      <c r="N164" s="409"/>
      <c r="O164" s="413"/>
      <c r="P164" s="413"/>
      <c r="Q164" s="413"/>
      <c r="R164" s="413"/>
      <c r="S164" s="413"/>
      <c r="T164" s="413"/>
      <c r="U164" s="413"/>
      <c r="V164" s="413"/>
      <c r="W164" s="413"/>
      <c r="X164" s="413"/>
      <c r="Y164" s="413"/>
      <c r="Z164" s="413"/>
      <c r="AA164" s="413"/>
      <c r="AB164" s="413"/>
      <c r="AC164" s="413"/>
      <c r="AD164" s="413"/>
      <c r="AE164" s="413"/>
      <c r="AF164" s="413"/>
      <c r="AG164" s="413"/>
      <c r="AH164" s="413"/>
      <c r="AI164" s="413"/>
      <c r="AJ164" s="413"/>
      <c r="AK164" s="413"/>
      <c r="AL164" s="413"/>
      <c r="AM164" s="413"/>
      <c r="AN164" s="409"/>
      <c r="AO164" s="409"/>
    </row>
    <row r="165" spans="1:41" ht="15.75" customHeight="1">
      <c r="A165" s="407"/>
      <c r="B165" s="407"/>
      <c r="C165" s="907"/>
      <c r="D165" s="907"/>
      <c r="E165" s="907"/>
      <c r="F165" s="907"/>
      <c r="G165" s="907"/>
      <c r="H165" s="907"/>
      <c r="I165" s="907"/>
      <c r="J165" s="907"/>
      <c r="K165" s="907"/>
      <c r="L165" s="907"/>
      <c r="M165" s="907"/>
      <c r="N165" s="409"/>
      <c r="O165" s="413"/>
      <c r="P165" s="413"/>
      <c r="Q165" s="413"/>
      <c r="R165" s="413"/>
      <c r="S165" s="413"/>
      <c r="T165" s="413"/>
      <c r="U165" s="413"/>
      <c r="V165" s="413"/>
      <c r="W165" s="413"/>
      <c r="X165" s="413"/>
      <c r="Y165" s="413"/>
      <c r="Z165" s="413"/>
      <c r="AA165" s="413"/>
      <c r="AB165" s="413"/>
      <c r="AC165" s="413"/>
      <c r="AD165" s="413"/>
      <c r="AE165" s="413"/>
      <c r="AF165" s="413"/>
      <c r="AG165" s="413"/>
      <c r="AH165" s="413"/>
      <c r="AI165" s="413"/>
      <c r="AJ165" s="413"/>
      <c r="AK165" s="413"/>
      <c r="AL165" s="413"/>
      <c r="AM165" s="413"/>
      <c r="AN165" s="409"/>
      <c r="AO165" s="409"/>
    </row>
    <row r="166" spans="1:41" ht="15.75" customHeight="1">
      <c r="A166" s="407"/>
      <c r="B166" s="407"/>
      <c r="C166" s="907"/>
      <c r="D166" s="907"/>
      <c r="E166" s="907"/>
      <c r="F166" s="907"/>
      <c r="G166" s="907"/>
      <c r="H166" s="907"/>
      <c r="I166" s="907"/>
      <c r="J166" s="907"/>
      <c r="K166" s="907"/>
      <c r="L166" s="907"/>
      <c r="M166" s="907"/>
      <c r="N166" s="409"/>
      <c r="O166" s="413"/>
      <c r="P166" s="413"/>
      <c r="Q166" s="413"/>
      <c r="R166" s="413"/>
      <c r="S166" s="413"/>
      <c r="T166" s="413"/>
      <c r="U166" s="413"/>
      <c r="V166" s="413"/>
      <c r="W166" s="413"/>
      <c r="X166" s="413"/>
      <c r="Y166" s="413"/>
      <c r="Z166" s="413"/>
      <c r="AA166" s="413"/>
      <c r="AB166" s="413"/>
      <c r="AC166" s="413"/>
      <c r="AD166" s="413"/>
      <c r="AE166" s="413"/>
      <c r="AF166" s="413"/>
      <c r="AG166" s="413"/>
      <c r="AH166" s="413"/>
      <c r="AI166" s="413"/>
      <c r="AJ166" s="413"/>
      <c r="AK166" s="413"/>
      <c r="AL166" s="413"/>
      <c r="AM166" s="413"/>
      <c r="AN166" s="409"/>
      <c r="AO166" s="409"/>
    </row>
    <row r="167" spans="1:41" ht="3.75" customHeight="1">
      <c r="A167" s="407"/>
      <c r="B167" s="407"/>
      <c r="C167" s="963"/>
      <c r="D167" s="963"/>
      <c r="E167" s="963"/>
      <c r="F167" s="963"/>
      <c r="G167" s="963"/>
      <c r="H167" s="963"/>
      <c r="I167" s="963"/>
      <c r="J167" s="963"/>
      <c r="K167" s="963"/>
      <c r="L167" s="963"/>
      <c r="M167" s="963"/>
      <c r="N167" s="409"/>
      <c r="O167" s="413"/>
      <c r="P167" s="413"/>
      <c r="Q167" s="413"/>
      <c r="R167" s="413"/>
      <c r="S167" s="413"/>
      <c r="T167" s="413"/>
      <c r="U167" s="413"/>
      <c r="V167" s="413"/>
      <c r="W167" s="413"/>
      <c r="X167" s="413"/>
      <c r="Y167" s="413"/>
      <c r="Z167" s="413"/>
      <c r="AA167" s="413"/>
      <c r="AB167" s="413"/>
      <c r="AC167" s="413"/>
      <c r="AD167" s="413"/>
      <c r="AE167" s="413"/>
      <c r="AF167" s="413"/>
      <c r="AG167" s="413"/>
      <c r="AH167" s="413"/>
      <c r="AI167" s="413"/>
      <c r="AJ167" s="413"/>
      <c r="AK167" s="413"/>
      <c r="AL167" s="413"/>
      <c r="AM167" s="413"/>
      <c r="AN167" s="409"/>
      <c r="AO167" s="409"/>
    </row>
    <row r="168" spans="1:41" ht="15.75" customHeight="1">
      <c r="A168" s="407" t="s">
        <v>30</v>
      </c>
      <c r="B168" s="407" t="s">
        <v>362</v>
      </c>
      <c r="C168" s="423" t="s">
        <v>180</v>
      </c>
      <c r="D168" s="417">
        <v>6</v>
      </c>
      <c r="E168" s="287">
        <f t="shared" ref="E168:E175" si="47">D168*30</f>
        <v>180</v>
      </c>
      <c r="F168" s="287">
        <f t="shared" ref="F168:F175" si="48">G168+H168+I168</f>
        <v>0</v>
      </c>
      <c r="G168" s="287"/>
      <c r="H168" s="287"/>
      <c r="I168" s="287"/>
      <c r="J168" s="287">
        <f t="shared" ref="J168:J175" si="49">E168-F168</f>
        <v>180</v>
      </c>
      <c r="K168" s="418">
        <f t="shared" ref="K168:K175" si="50">F168/13</f>
        <v>0</v>
      </c>
      <c r="L168" s="287" t="s">
        <v>373</v>
      </c>
      <c r="M168" s="418">
        <f t="shared" ref="M168:M175" si="51">F168/E168*100</f>
        <v>0</v>
      </c>
      <c r="N168" s="409" t="s">
        <v>370</v>
      </c>
      <c r="O168" s="413"/>
      <c r="P168" s="413"/>
      <c r="Q168" s="413"/>
      <c r="R168" s="413"/>
      <c r="S168" s="413"/>
      <c r="T168" s="413"/>
      <c r="U168" s="413"/>
      <c r="V168" s="413"/>
      <c r="W168" s="413"/>
      <c r="X168" s="413"/>
      <c r="Y168" s="413"/>
      <c r="Z168" s="413"/>
      <c r="AA168" s="413"/>
      <c r="AB168" s="413"/>
      <c r="AC168" s="413"/>
      <c r="AD168" s="413" t="s">
        <v>371</v>
      </c>
      <c r="AE168" s="413"/>
      <c r="AF168" s="413"/>
      <c r="AG168" s="413"/>
      <c r="AH168" s="413"/>
      <c r="AI168" s="413"/>
      <c r="AJ168" s="413"/>
      <c r="AK168" s="413"/>
      <c r="AL168" s="413"/>
      <c r="AM168" s="413"/>
      <c r="AN168" s="409"/>
      <c r="AO168" s="409"/>
    </row>
    <row r="169" spans="1:41" ht="15.75" customHeight="1">
      <c r="A169" s="407" t="s">
        <v>30</v>
      </c>
      <c r="B169" s="407" t="s">
        <v>362</v>
      </c>
      <c r="C169" s="416" t="s">
        <v>185</v>
      </c>
      <c r="D169" s="418">
        <v>3</v>
      </c>
      <c r="E169" s="287">
        <f t="shared" si="47"/>
        <v>90</v>
      </c>
      <c r="F169" s="287">
        <f t="shared" si="48"/>
        <v>0</v>
      </c>
      <c r="G169" s="287"/>
      <c r="H169" s="287"/>
      <c r="I169" s="287"/>
      <c r="J169" s="287">
        <f t="shared" si="49"/>
        <v>90</v>
      </c>
      <c r="K169" s="418">
        <f t="shared" si="50"/>
        <v>0</v>
      </c>
      <c r="L169" s="287"/>
      <c r="M169" s="418">
        <f t="shared" si="51"/>
        <v>0</v>
      </c>
      <c r="N169" s="409" t="s">
        <v>370</v>
      </c>
      <c r="O169" s="413"/>
      <c r="P169" s="413"/>
      <c r="Q169" s="413"/>
      <c r="R169" s="413"/>
      <c r="S169" s="413"/>
      <c r="T169" s="413"/>
      <c r="U169" s="413"/>
      <c r="V169" s="413"/>
      <c r="W169" s="413"/>
      <c r="X169" s="413"/>
      <c r="Y169" s="413"/>
      <c r="Z169" s="413"/>
      <c r="AA169" s="413"/>
      <c r="AB169" s="413"/>
      <c r="AC169" s="413"/>
      <c r="AD169" s="413"/>
      <c r="AE169" s="413"/>
      <c r="AF169" s="413"/>
      <c r="AG169" s="413"/>
      <c r="AH169" s="413"/>
      <c r="AI169" s="413"/>
      <c r="AJ169" s="413"/>
      <c r="AK169" s="413"/>
      <c r="AL169" s="413"/>
      <c r="AM169" s="413"/>
      <c r="AN169" s="409"/>
      <c r="AO169" s="409"/>
    </row>
    <row r="170" spans="1:41" ht="15.75" customHeight="1">
      <c r="A170" s="407" t="s">
        <v>30</v>
      </c>
      <c r="B170" s="407" t="s">
        <v>362</v>
      </c>
      <c r="C170" s="416" t="s">
        <v>436</v>
      </c>
      <c r="D170" s="418">
        <v>3</v>
      </c>
      <c r="E170" s="287">
        <f t="shared" si="47"/>
        <v>90</v>
      </c>
      <c r="F170" s="287">
        <f t="shared" si="48"/>
        <v>0</v>
      </c>
      <c r="G170" s="287"/>
      <c r="H170" s="287"/>
      <c r="I170" s="287"/>
      <c r="J170" s="287">
        <f t="shared" si="49"/>
        <v>90</v>
      </c>
      <c r="K170" s="418">
        <f t="shared" si="50"/>
        <v>0</v>
      </c>
      <c r="L170" s="287"/>
      <c r="M170" s="418">
        <f t="shared" si="51"/>
        <v>0</v>
      </c>
      <c r="N170" s="409" t="s">
        <v>370</v>
      </c>
      <c r="O170" s="413"/>
      <c r="P170" s="413"/>
      <c r="Q170" s="413"/>
      <c r="R170" s="413"/>
      <c r="S170" s="413"/>
      <c r="T170" s="413"/>
      <c r="U170" s="413"/>
      <c r="V170" s="413"/>
      <c r="W170" s="413"/>
      <c r="X170" s="413"/>
      <c r="Y170" s="413"/>
      <c r="Z170" s="413"/>
      <c r="AA170" s="413"/>
      <c r="AB170" s="413"/>
      <c r="AC170" s="413"/>
      <c r="AD170" s="413"/>
      <c r="AE170" s="413"/>
      <c r="AF170" s="413"/>
      <c r="AG170" s="413"/>
      <c r="AH170" s="413"/>
      <c r="AI170" s="413"/>
      <c r="AJ170" s="413"/>
      <c r="AK170" s="413"/>
      <c r="AL170" s="413"/>
      <c r="AM170" s="413"/>
      <c r="AN170" s="409"/>
      <c r="AO170" s="409"/>
    </row>
    <row r="171" spans="1:41" ht="15.75" customHeight="1">
      <c r="A171" s="407" t="s">
        <v>361</v>
      </c>
      <c r="B171" s="407" t="s">
        <v>395</v>
      </c>
      <c r="C171" s="416" t="s">
        <v>437</v>
      </c>
      <c r="D171" s="418">
        <v>3</v>
      </c>
      <c r="E171" s="287">
        <f t="shared" si="47"/>
        <v>90</v>
      </c>
      <c r="F171" s="287">
        <f t="shared" si="48"/>
        <v>39</v>
      </c>
      <c r="G171" s="287"/>
      <c r="H171" s="287"/>
      <c r="I171" s="287">
        <v>39</v>
      </c>
      <c r="J171" s="287">
        <f t="shared" si="49"/>
        <v>51</v>
      </c>
      <c r="K171" s="418">
        <f t="shared" si="50"/>
        <v>3</v>
      </c>
      <c r="L171" s="287" t="s">
        <v>373</v>
      </c>
      <c r="M171" s="418">
        <f t="shared" si="51"/>
        <v>43.333333333333336</v>
      </c>
      <c r="N171" s="409" t="s">
        <v>363</v>
      </c>
      <c r="O171" s="413"/>
      <c r="P171" s="413"/>
      <c r="Q171" s="413"/>
      <c r="R171" s="413"/>
      <c r="S171" s="413"/>
      <c r="T171" s="413"/>
      <c r="U171" s="413"/>
      <c r="V171" s="413"/>
      <c r="W171" s="413"/>
      <c r="X171" s="413"/>
      <c r="Y171" s="413"/>
      <c r="Z171" s="413"/>
      <c r="AA171" s="413"/>
      <c r="AB171" s="413"/>
      <c r="AC171" s="413"/>
      <c r="AD171" s="413" t="s">
        <v>364</v>
      </c>
      <c r="AE171" s="413"/>
      <c r="AF171" s="413"/>
      <c r="AG171" s="413"/>
      <c r="AH171" s="413"/>
      <c r="AI171" s="413"/>
      <c r="AJ171" s="413"/>
      <c r="AK171" s="413"/>
      <c r="AL171" s="413"/>
      <c r="AM171" s="413"/>
      <c r="AN171" s="409"/>
      <c r="AO171" s="409"/>
    </row>
    <row r="172" spans="1:41" ht="15.75" customHeight="1">
      <c r="A172" s="407" t="s">
        <v>30</v>
      </c>
      <c r="B172" s="407" t="s">
        <v>362</v>
      </c>
      <c r="C172" s="416" t="s">
        <v>439</v>
      </c>
      <c r="D172" s="418">
        <v>4</v>
      </c>
      <c r="E172" s="287">
        <f t="shared" si="47"/>
        <v>120</v>
      </c>
      <c r="F172" s="287">
        <f t="shared" si="48"/>
        <v>52</v>
      </c>
      <c r="G172" s="287">
        <v>26</v>
      </c>
      <c r="H172" s="287"/>
      <c r="I172" s="287">
        <v>26</v>
      </c>
      <c r="J172" s="287">
        <f t="shared" si="49"/>
        <v>68</v>
      </c>
      <c r="K172" s="418">
        <f t="shared" si="50"/>
        <v>4</v>
      </c>
      <c r="L172" s="287" t="s">
        <v>367</v>
      </c>
      <c r="M172" s="418">
        <f t="shared" si="51"/>
        <v>43.333333333333336</v>
      </c>
      <c r="N172" s="409" t="s">
        <v>370</v>
      </c>
      <c r="O172" s="413"/>
      <c r="P172" s="413"/>
      <c r="Q172" s="413"/>
      <c r="R172" s="413"/>
      <c r="S172" s="413"/>
      <c r="T172" s="413"/>
      <c r="U172" s="413"/>
      <c r="V172" s="413"/>
      <c r="W172" s="413"/>
      <c r="X172" s="413"/>
      <c r="Y172" s="413"/>
      <c r="Z172" s="413"/>
      <c r="AA172" s="413"/>
      <c r="AB172" s="413"/>
      <c r="AC172" s="413"/>
      <c r="AD172" s="413" t="s">
        <v>371</v>
      </c>
      <c r="AE172" s="413"/>
      <c r="AF172" s="413"/>
      <c r="AG172" s="413"/>
      <c r="AH172" s="413"/>
      <c r="AI172" s="413"/>
      <c r="AJ172" s="413"/>
      <c r="AK172" s="413"/>
      <c r="AL172" s="413"/>
      <c r="AM172" s="413"/>
      <c r="AN172" s="409"/>
      <c r="AO172" s="409"/>
    </row>
    <row r="173" spans="1:41" ht="15.75" customHeight="1">
      <c r="A173" s="407" t="s">
        <v>30</v>
      </c>
      <c r="B173" s="407" t="s">
        <v>395</v>
      </c>
      <c r="C173" s="416" t="s">
        <v>494</v>
      </c>
      <c r="D173" s="710">
        <v>1</v>
      </c>
      <c r="E173" s="709">
        <f t="shared" si="47"/>
        <v>30</v>
      </c>
      <c r="F173" s="287">
        <f t="shared" si="48"/>
        <v>13</v>
      </c>
      <c r="G173" s="709"/>
      <c r="H173" s="709"/>
      <c r="I173" s="709">
        <v>13</v>
      </c>
      <c r="J173" s="709">
        <f t="shared" si="49"/>
        <v>17</v>
      </c>
      <c r="K173" s="418">
        <f t="shared" si="50"/>
        <v>1</v>
      </c>
      <c r="L173" s="709" t="s">
        <v>361</v>
      </c>
      <c r="M173" s="418">
        <f t="shared" si="51"/>
        <v>43.333333333333336</v>
      </c>
      <c r="N173" s="713" t="s">
        <v>370</v>
      </c>
      <c r="O173" s="450"/>
      <c r="P173" s="450"/>
      <c r="Q173" s="450"/>
      <c r="R173" s="450"/>
      <c r="S173" s="450"/>
      <c r="T173" s="450"/>
      <c r="U173" s="450"/>
      <c r="V173" s="450"/>
      <c r="W173" s="450"/>
      <c r="X173" s="450"/>
      <c r="Y173" s="450"/>
      <c r="Z173" s="450"/>
      <c r="AA173" s="450"/>
      <c r="AB173" s="450"/>
      <c r="AC173" s="450"/>
      <c r="AD173" s="714" t="s">
        <v>371</v>
      </c>
      <c r="AE173" s="450"/>
      <c r="AF173" s="450"/>
      <c r="AG173" s="450"/>
      <c r="AH173" s="450"/>
      <c r="AI173" s="450"/>
      <c r="AJ173" s="450"/>
      <c r="AK173" s="450"/>
      <c r="AL173" s="450"/>
      <c r="AM173" s="450"/>
      <c r="AN173" s="713"/>
      <c r="AO173" s="713"/>
    </row>
    <row r="174" spans="1:41" ht="26.25" customHeight="1">
      <c r="A174" s="407" t="s">
        <v>30</v>
      </c>
      <c r="B174" s="407" t="s">
        <v>395</v>
      </c>
      <c r="C174" s="416" t="s">
        <v>440</v>
      </c>
      <c r="D174" s="418">
        <v>5</v>
      </c>
      <c r="E174" s="287">
        <f t="shared" si="47"/>
        <v>150</v>
      </c>
      <c r="F174" s="287">
        <f t="shared" si="48"/>
        <v>52</v>
      </c>
      <c r="G174" s="287">
        <v>26</v>
      </c>
      <c r="H174" s="287"/>
      <c r="I174" s="287">
        <v>26</v>
      </c>
      <c r="J174" s="287">
        <f t="shared" si="49"/>
        <v>98</v>
      </c>
      <c r="K174" s="418">
        <f t="shared" si="50"/>
        <v>4</v>
      </c>
      <c r="L174" s="287" t="s">
        <v>367</v>
      </c>
      <c r="M174" s="418">
        <f t="shared" si="51"/>
        <v>34.666666666666671</v>
      </c>
      <c r="N174" s="409" t="s">
        <v>370</v>
      </c>
      <c r="O174" s="413"/>
      <c r="P174" s="413"/>
      <c r="Q174" s="413"/>
      <c r="R174" s="413"/>
      <c r="S174" s="413"/>
      <c r="T174" s="413"/>
      <c r="U174" s="413"/>
      <c r="V174" s="413"/>
      <c r="W174" s="413"/>
      <c r="X174" s="413"/>
      <c r="Y174" s="413"/>
      <c r="Z174" s="413"/>
      <c r="AA174" s="413"/>
      <c r="AB174" s="413"/>
      <c r="AC174" s="413"/>
      <c r="AD174" s="413" t="s">
        <v>371</v>
      </c>
      <c r="AE174" s="413"/>
      <c r="AF174" s="413"/>
      <c r="AG174" s="413"/>
      <c r="AH174" s="413"/>
      <c r="AI174" s="413"/>
      <c r="AJ174" s="413"/>
      <c r="AK174" s="413"/>
      <c r="AL174" s="413"/>
      <c r="AM174" s="413"/>
      <c r="AN174" s="409"/>
      <c r="AO174" s="409"/>
    </row>
    <row r="175" spans="1:41" ht="17.25" customHeight="1">
      <c r="A175" s="407" t="s">
        <v>30</v>
      </c>
      <c r="B175" s="407" t="s">
        <v>395</v>
      </c>
      <c r="C175" s="416" t="s">
        <v>442</v>
      </c>
      <c r="D175" s="418">
        <v>5</v>
      </c>
      <c r="E175" s="287">
        <f t="shared" si="47"/>
        <v>150</v>
      </c>
      <c r="F175" s="287">
        <f t="shared" si="48"/>
        <v>52</v>
      </c>
      <c r="G175" s="287">
        <v>26</v>
      </c>
      <c r="H175" s="287"/>
      <c r="I175" s="287">
        <v>26</v>
      </c>
      <c r="J175" s="287">
        <f t="shared" si="49"/>
        <v>98</v>
      </c>
      <c r="K175" s="418">
        <f t="shared" si="50"/>
        <v>4</v>
      </c>
      <c r="L175" s="287" t="s">
        <v>367</v>
      </c>
      <c r="M175" s="418">
        <f t="shared" si="51"/>
        <v>34.666666666666671</v>
      </c>
      <c r="N175" s="409" t="s">
        <v>370</v>
      </c>
      <c r="O175" s="413"/>
      <c r="P175" s="413"/>
      <c r="Q175" s="413"/>
      <c r="R175" s="413"/>
      <c r="S175" s="413"/>
      <c r="T175" s="413"/>
      <c r="U175" s="413"/>
      <c r="V175" s="413"/>
      <c r="W175" s="413"/>
      <c r="X175" s="413"/>
      <c r="Y175" s="413"/>
      <c r="Z175" s="413"/>
      <c r="AA175" s="413"/>
      <c r="AB175" s="413"/>
      <c r="AC175" s="413"/>
      <c r="AD175" s="413" t="s">
        <v>371</v>
      </c>
      <c r="AE175" s="413"/>
      <c r="AF175" s="413"/>
      <c r="AG175" s="413"/>
      <c r="AH175" s="413"/>
      <c r="AI175" s="413"/>
      <c r="AJ175" s="413"/>
      <c r="AK175" s="413"/>
      <c r="AL175" s="413"/>
      <c r="AM175" s="413"/>
      <c r="AN175" s="409"/>
      <c r="AO175" s="409"/>
    </row>
    <row r="176" spans="1:41" ht="15.75" customHeight="1">
      <c r="A176" s="407"/>
      <c r="B176" s="407"/>
      <c r="C176" s="423" t="s">
        <v>52</v>
      </c>
      <c r="D176" s="424">
        <f t="shared" ref="D176:M176" si="52">SUM(D168:D175)</f>
        <v>30</v>
      </c>
      <c r="E176" s="425">
        <f t="shared" si="52"/>
        <v>900</v>
      </c>
      <c r="F176" s="425">
        <f t="shared" si="52"/>
        <v>208</v>
      </c>
      <c r="G176" s="425">
        <f t="shared" si="52"/>
        <v>78</v>
      </c>
      <c r="H176" s="425">
        <f t="shared" si="52"/>
        <v>0</v>
      </c>
      <c r="I176" s="425">
        <f t="shared" si="52"/>
        <v>130</v>
      </c>
      <c r="J176" s="425">
        <f t="shared" si="52"/>
        <v>692</v>
      </c>
      <c r="K176" s="425">
        <f t="shared" si="52"/>
        <v>16</v>
      </c>
      <c r="L176" s="425">
        <f t="shared" si="52"/>
        <v>0</v>
      </c>
      <c r="M176" s="425">
        <f t="shared" si="52"/>
        <v>199.33333333333337</v>
      </c>
      <c r="N176" s="409"/>
      <c r="O176" s="413"/>
      <c r="P176" s="413"/>
      <c r="Q176" s="413"/>
      <c r="R176" s="413"/>
      <c r="S176" s="413"/>
      <c r="T176" s="413"/>
      <c r="U176" s="413"/>
      <c r="V176" s="413"/>
      <c r="W176" s="413"/>
      <c r="X176" s="413"/>
      <c r="Y176" s="413"/>
      <c r="Z176" s="413"/>
      <c r="AA176" s="413"/>
      <c r="AB176" s="413"/>
      <c r="AC176" s="413"/>
      <c r="AD176" s="413"/>
      <c r="AE176" s="413"/>
      <c r="AF176" s="413"/>
      <c r="AG176" s="413"/>
      <c r="AH176" s="413"/>
      <c r="AI176" s="413"/>
      <c r="AJ176" s="413"/>
      <c r="AK176" s="413"/>
      <c r="AL176" s="413"/>
      <c r="AM176" s="413"/>
      <c r="AN176" s="409"/>
      <c r="AO176" s="409"/>
    </row>
    <row r="177" spans="1:41" ht="15.75" customHeight="1">
      <c r="A177" s="407"/>
      <c r="B177" s="407"/>
      <c r="C177" s="426" t="s">
        <v>377</v>
      </c>
      <c r="D177" s="429">
        <f>30-D176</f>
        <v>0</v>
      </c>
      <c r="E177" s="409"/>
      <c r="F177" s="409"/>
      <c r="G177" s="409"/>
      <c r="H177" s="409"/>
      <c r="I177" s="409"/>
      <c r="J177" s="409"/>
      <c r="K177" s="409"/>
      <c r="L177" s="409"/>
      <c r="M177" s="409"/>
      <c r="N177" s="409"/>
      <c r="O177" s="413"/>
      <c r="P177" s="413"/>
      <c r="Q177" s="413"/>
      <c r="R177" s="413"/>
      <c r="S177" s="413"/>
      <c r="T177" s="413"/>
      <c r="U177" s="413"/>
      <c r="V177" s="413"/>
      <c r="W177" s="413"/>
      <c r="X177" s="413"/>
      <c r="Y177" s="413"/>
      <c r="Z177" s="413"/>
      <c r="AA177" s="413"/>
      <c r="AB177" s="413"/>
      <c r="AC177" s="413"/>
      <c r="AD177" s="413"/>
      <c r="AE177" s="413"/>
      <c r="AF177" s="413"/>
      <c r="AG177" s="413"/>
      <c r="AH177" s="413"/>
      <c r="AI177" s="413"/>
      <c r="AJ177" s="413"/>
      <c r="AK177" s="413"/>
      <c r="AL177" s="413"/>
      <c r="AM177" s="413"/>
      <c r="AN177" s="409"/>
      <c r="AO177" s="409"/>
    </row>
    <row r="178" spans="1:41" ht="15.75" customHeight="1">
      <c r="A178" s="407"/>
      <c r="B178" s="407"/>
      <c r="C178" s="415"/>
      <c r="D178" s="409"/>
      <c r="E178" s="409"/>
      <c r="F178" s="409"/>
      <c r="G178" s="409"/>
      <c r="H178" s="409"/>
      <c r="I178" s="409"/>
      <c r="J178" s="409"/>
      <c r="K178" s="409"/>
      <c r="L178" s="409"/>
      <c r="M178" s="409"/>
      <c r="N178" s="409"/>
      <c r="O178" s="413"/>
      <c r="P178" s="413"/>
      <c r="Q178" s="413"/>
      <c r="R178" s="413"/>
      <c r="S178" s="413"/>
      <c r="T178" s="413"/>
      <c r="U178" s="413"/>
      <c r="V178" s="413"/>
      <c r="W178" s="413"/>
      <c r="X178" s="413"/>
      <c r="Y178" s="413"/>
      <c r="Z178" s="413"/>
      <c r="AA178" s="413"/>
      <c r="AB178" s="413"/>
      <c r="AC178" s="413"/>
      <c r="AD178" s="413"/>
      <c r="AE178" s="413"/>
      <c r="AF178" s="413"/>
      <c r="AG178" s="413"/>
      <c r="AH178" s="413"/>
      <c r="AI178" s="413"/>
      <c r="AJ178" s="413"/>
      <c r="AK178" s="413"/>
      <c r="AL178" s="413"/>
      <c r="AM178" s="413"/>
      <c r="AN178" s="409"/>
      <c r="AO178" s="409"/>
    </row>
    <row r="179" spans="1:41" ht="15.75" customHeight="1">
      <c r="A179" s="407"/>
      <c r="B179" s="407"/>
      <c r="C179" s="415" t="s">
        <v>52</v>
      </c>
      <c r="D179" s="445">
        <f t="shared" ref="D179:E179" si="53">D180+D181</f>
        <v>244</v>
      </c>
      <c r="E179" s="445">
        <f t="shared" si="53"/>
        <v>7320</v>
      </c>
      <c r="F179" s="446">
        <f>E179/$E$179*100</f>
        <v>100</v>
      </c>
      <c r="G179" s="447"/>
      <c r="H179" s="448"/>
      <c r="I179" s="448"/>
      <c r="J179" s="448"/>
      <c r="K179" s="448"/>
      <c r="L179" s="409" t="s">
        <v>363</v>
      </c>
      <c r="M179" s="409">
        <f t="shared" ref="M179:M183" ca="1" si="54">SUMIF($N$3:$N$176,L179,$D$3:$D$175)</f>
        <v>86</v>
      </c>
      <c r="N179" s="409"/>
      <c r="O179" s="449">
        <f t="shared" ref="O179:O183" ca="1" si="55">M179/$M$184</f>
        <v>0.33925049309664695</v>
      </c>
      <c r="P179" s="413"/>
      <c r="Q179" s="413"/>
      <c r="R179" s="413"/>
      <c r="S179" s="413"/>
      <c r="T179" s="413"/>
      <c r="U179" s="413"/>
      <c r="V179" s="413"/>
      <c r="W179" s="413"/>
      <c r="X179" s="413"/>
      <c r="Y179" s="413"/>
      <c r="Z179" s="413"/>
      <c r="AA179" s="413"/>
      <c r="AB179" s="413"/>
      <c r="AC179" s="413"/>
      <c r="AD179" s="413"/>
      <c r="AE179" s="413"/>
      <c r="AF179" s="413"/>
      <c r="AG179" s="413"/>
      <c r="AH179" s="413"/>
      <c r="AI179" s="413"/>
      <c r="AJ179" s="413"/>
      <c r="AK179" s="413"/>
      <c r="AL179" s="413"/>
      <c r="AM179" s="413"/>
      <c r="AN179" s="409"/>
      <c r="AO179" s="409"/>
    </row>
    <row r="180" spans="1:41" ht="15.75" customHeight="1">
      <c r="A180" s="407"/>
      <c r="B180" s="407" t="s">
        <v>362</v>
      </c>
      <c r="C180" s="415" t="s">
        <v>443</v>
      </c>
      <c r="D180" s="446">
        <f t="shared" ref="D180:D181" si="56">SUMIF(B$10:B$175,B180,D$10:D$175)</f>
        <v>183.5</v>
      </c>
      <c r="E180" s="407">
        <f t="shared" ref="E180:E181" si="57">D180*30</f>
        <v>5505</v>
      </c>
      <c r="F180" s="446">
        <f t="shared" ref="F180:F181" si="58">E180/E$179*100</f>
        <v>75.204918032786878</v>
      </c>
      <c r="G180" s="407"/>
      <c r="H180" s="409"/>
      <c r="I180" s="451"/>
      <c r="J180" s="451"/>
      <c r="K180" s="451"/>
      <c r="L180" s="409" t="s">
        <v>370</v>
      </c>
      <c r="M180" s="409">
        <f t="shared" ca="1" si="54"/>
        <v>123.5</v>
      </c>
      <c r="N180" s="409"/>
      <c r="O180" s="449">
        <f t="shared" ca="1" si="55"/>
        <v>0.48717948717948717</v>
      </c>
      <c r="P180" s="413"/>
      <c r="Q180" s="413"/>
      <c r="R180" s="413"/>
      <c r="S180" s="413"/>
      <c r="T180" s="413"/>
      <c r="U180" s="413"/>
      <c r="V180" s="413"/>
      <c r="W180" s="413"/>
      <c r="X180" s="413"/>
      <c r="Y180" s="413"/>
      <c r="Z180" s="413"/>
      <c r="AA180" s="413"/>
      <c r="AB180" s="413"/>
      <c r="AC180" s="413"/>
      <c r="AD180" s="413"/>
      <c r="AE180" s="413"/>
      <c r="AF180" s="413"/>
      <c r="AG180" s="413"/>
      <c r="AH180" s="413"/>
      <c r="AI180" s="413"/>
      <c r="AJ180" s="413"/>
      <c r="AK180" s="413"/>
      <c r="AL180" s="413"/>
      <c r="AM180" s="413"/>
      <c r="AN180" s="409"/>
      <c r="AO180" s="409"/>
    </row>
    <row r="181" spans="1:41" ht="15.75" customHeight="1">
      <c r="A181" s="407"/>
      <c r="B181" s="407" t="s">
        <v>395</v>
      </c>
      <c r="C181" s="415" t="s">
        <v>249</v>
      </c>
      <c r="D181" s="446">
        <f t="shared" si="56"/>
        <v>60.5</v>
      </c>
      <c r="E181" s="407">
        <f t="shared" si="57"/>
        <v>1815</v>
      </c>
      <c r="F181" s="452">
        <f t="shared" si="58"/>
        <v>24.795081967213115</v>
      </c>
      <c r="G181" s="407"/>
      <c r="H181" s="409"/>
      <c r="I181" s="409"/>
      <c r="J181" s="409"/>
      <c r="K181" s="451"/>
      <c r="L181" s="409" t="s">
        <v>392</v>
      </c>
      <c r="M181" s="409">
        <f t="shared" ca="1" si="54"/>
        <v>18</v>
      </c>
      <c r="N181" s="409"/>
      <c r="O181" s="449">
        <f t="shared" ca="1" si="55"/>
        <v>7.1005917159763315E-2</v>
      </c>
      <c r="P181" s="413"/>
      <c r="Q181" s="413"/>
      <c r="R181" s="413"/>
      <c r="S181" s="413"/>
      <c r="T181" s="413"/>
      <c r="U181" s="413"/>
      <c r="V181" s="413"/>
      <c r="W181" s="413"/>
      <c r="X181" s="413"/>
      <c r="Y181" s="413"/>
      <c r="Z181" s="413"/>
      <c r="AA181" s="413"/>
      <c r="AB181" s="413"/>
      <c r="AC181" s="413"/>
      <c r="AD181" s="413"/>
      <c r="AE181" s="413"/>
      <c r="AF181" s="413"/>
      <c r="AG181" s="413"/>
      <c r="AH181" s="413"/>
      <c r="AI181" s="413"/>
      <c r="AJ181" s="413"/>
      <c r="AK181" s="413"/>
      <c r="AL181" s="413"/>
      <c r="AM181" s="413"/>
      <c r="AN181" s="409"/>
      <c r="AO181" s="409"/>
    </row>
    <row r="182" spans="1:41" ht="15.75" customHeight="1">
      <c r="A182" s="407"/>
      <c r="B182" s="407"/>
      <c r="C182" s="415"/>
      <c r="D182" s="407"/>
      <c r="E182" s="407"/>
      <c r="F182" s="407"/>
      <c r="G182" s="407"/>
      <c r="H182" s="409"/>
      <c r="I182" s="409"/>
      <c r="J182" s="409"/>
      <c r="K182" s="409"/>
      <c r="L182" s="409" t="s">
        <v>400</v>
      </c>
      <c r="M182" s="409">
        <f t="shared" ca="1" si="54"/>
        <v>10</v>
      </c>
      <c r="N182" s="409"/>
      <c r="O182" s="449">
        <f t="shared" ca="1" si="55"/>
        <v>3.9447731755424063E-2</v>
      </c>
      <c r="P182" s="413"/>
      <c r="Q182" s="413"/>
      <c r="R182" s="413"/>
      <c r="S182" s="413"/>
      <c r="T182" s="413"/>
      <c r="U182" s="413"/>
      <c r="V182" s="413"/>
      <c r="W182" s="413"/>
      <c r="X182" s="413"/>
      <c r="Y182" s="413"/>
      <c r="Z182" s="413"/>
      <c r="AA182" s="413"/>
      <c r="AB182" s="413"/>
      <c r="AC182" s="413"/>
      <c r="AD182" s="413"/>
      <c r="AE182" s="413"/>
      <c r="AF182" s="413"/>
      <c r="AG182" s="413"/>
      <c r="AH182" s="413"/>
      <c r="AI182" s="413"/>
      <c r="AJ182" s="413"/>
      <c r="AK182" s="413"/>
      <c r="AL182" s="413"/>
      <c r="AM182" s="413"/>
      <c r="AN182" s="409"/>
      <c r="AO182" s="409"/>
    </row>
    <row r="183" spans="1:41" ht="15.75" customHeight="1">
      <c r="A183" s="407"/>
      <c r="B183" s="407"/>
      <c r="C183" s="415" t="s">
        <v>444</v>
      </c>
      <c r="D183" s="453">
        <f t="shared" ref="D183:E183" si="59">D184+D185</f>
        <v>102</v>
      </c>
      <c r="E183" s="453">
        <f t="shared" si="59"/>
        <v>3060</v>
      </c>
      <c r="F183" s="446">
        <f>E183/$E$183*100</f>
        <v>100</v>
      </c>
      <c r="G183" s="407"/>
      <c r="H183" s="409"/>
      <c r="I183" s="409"/>
      <c r="J183" s="409"/>
      <c r="K183" s="409"/>
      <c r="L183" s="409" t="s">
        <v>390</v>
      </c>
      <c r="M183" s="409">
        <f t="shared" ca="1" si="54"/>
        <v>16</v>
      </c>
      <c r="N183" s="409"/>
      <c r="O183" s="449">
        <f t="shared" ca="1" si="55"/>
        <v>6.3116370808678504E-2</v>
      </c>
      <c r="P183" s="413"/>
      <c r="Q183" s="413"/>
      <c r="R183" s="413"/>
      <c r="S183" s="413"/>
      <c r="T183" s="413"/>
      <c r="U183" s="413"/>
      <c r="V183" s="413"/>
      <c r="W183" s="413"/>
      <c r="X183" s="413"/>
      <c r="Y183" s="413"/>
      <c r="Z183" s="413"/>
      <c r="AA183" s="413"/>
      <c r="AB183" s="413"/>
      <c r="AC183" s="413"/>
      <c r="AD183" s="413"/>
      <c r="AE183" s="413"/>
      <c r="AF183" s="413"/>
      <c r="AG183" s="413"/>
      <c r="AH183" s="413"/>
      <c r="AI183" s="413"/>
      <c r="AJ183" s="413"/>
      <c r="AK183" s="413"/>
      <c r="AL183" s="413"/>
      <c r="AM183" s="413"/>
      <c r="AN183" s="409"/>
      <c r="AO183" s="409"/>
    </row>
    <row r="184" spans="1:41" ht="15.75" customHeight="1">
      <c r="A184" s="407" t="s">
        <v>361</v>
      </c>
      <c r="B184" s="407" t="s">
        <v>362</v>
      </c>
      <c r="C184" s="415" t="s">
        <v>443</v>
      </c>
      <c r="D184" s="407">
        <f t="shared" ref="D184:D185" si="60">SUMIFS(D$10:D$175,A$10:A$175,A184,B$10:B$175,B184)</f>
        <v>82.5</v>
      </c>
      <c r="E184" s="407">
        <f t="shared" ref="E184:E185" si="61">D184*30</f>
        <v>2475</v>
      </c>
      <c r="F184" s="446">
        <f t="shared" ref="F184:F185" si="62">E184/E$183*100</f>
        <v>80.882352941176478</v>
      </c>
      <c r="G184" s="407"/>
      <c r="H184" s="409"/>
      <c r="I184" s="409"/>
      <c r="J184" s="409"/>
      <c r="K184" s="409"/>
      <c r="L184" s="409"/>
      <c r="M184" s="409">
        <f ca="1">SUM(M179:M183)</f>
        <v>253.5</v>
      </c>
      <c r="N184" s="409"/>
      <c r="O184" s="449">
        <f ca="1">SUM(O179:O183)</f>
        <v>1</v>
      </c>
      <c r="P184" s="413"/>
      <c r="Q184" s="413"/>
      <c r="R184" s="413"/>
      <c r="S184" s="413"/>
      <c r="T184" s="413"/>
      <c r="U184" s="413"/>
      <c r="V184" s="413"/>
      <c r="W184" s="413"/>
      <c r="X184" s="413"/>
      <c r="Y184" s="413"/>
      <c r="Z184" s="413"/>
      <c r="AA184" s="413"/>
      <c r="AB184" s="413"/>
      <c r="AC184" s="413"/>
      <c r="AD184" s="413"/>
      <c r="AE184" s="413"/>
      <c r="AF184" s="413"/>
      <c r="AG184" s="413"/>
      <c r="AH184" s="413"/>
      <c r="AI184" s="413"/>
      <c r="AJ184" s="413"/>
      <c r="AK184" s="413"/>
      <c r="AL184" s="413"/>
      <c r="AM184" s="413"/>
      <c r="AN184" s="409"/>
      <c r="AO184" s="409"/>
    </row>
    <row r="185" spans="1:41" ht="15.75" customHeight="1">
      <c r="A185" s="407" t="s">
        <v>361</v>
      </c>
      <c r="B185" s="407" t="s">
        <v>395</v>
      </c>
      <c r="C185" s="415" t="s">
        <v>249</v>
      </c>
      <c r="D185" s="407">
        <f t="shared" si="60"/>
        <v>19.5</v>
      </c>
      <c r="E185" s="407">
        <f t="shared" si="61"/>
        <v>585</v>
      </c>
      <c r="F185" s="446">
        <f t="shared" si="62"/>
        <v>19.117647058823529</v>
      </c>
      <c r="G185" s="407"/>
      <c r="H185" s="409"/>
      <c r="I185" s="409"/>
      <c r="J185" s="409"/>
      <c r="K185" s="409"/>
      <c r="L185" s="409"/>
      <c r="M185" s="409"/>
      <c r="N185" s="409"/>
      <c r="O185" s="413"/>
      <c r="P185" s="413"/>
      <c r="Q185" s="413"/>
      <c r="R185" s="413"/>
      <c r="S185" s="413"/>
      <c r="T185" s="413"/>
      <c r="U185" s="413"/>
      <c r="V185" s="413"/>
      <c r="W185" s="413"/>
      <c r="X185" s="413"/>
      <c r="Y185" s="413"/>
      <c r="Z185" s="413"/>
      <c r="AA185" s="413"/>
      <c r="AB185" s="413"/>
      <c r="AC185" s="413"/>
      <c r="AD185" s="413"/>
      <c r="AE185" s="413"/>
      <c r="AF185" s="413"/>
      <c r="AG185" s="413"/>
      <c r="AH185" s="413"/>
      <c r="AI185" s="413"/>
      <c r="AJ185" s="413"/>
      <c r="AK185" s="413"/>
      <c r="AL185" s="413"/>
      <c r="AM185" s="413"/>
      <c r="AN185" s="409"/>
      <c r="AO185" s="409"/>
    </row>
    <row r="186" spans="1:41" ht="15.75" customHeight="1">
      <c r="A186" s="407"/>
      <c r="B186" s="407"/>
      <c r="C186" s="415" t="s">
        <v>445</v>
      </c>
      <c r="D186" s="453">
        <f t="shared" ref="D186:E186" si="63">D187+D188</f>
        <v>142</v>
      </c>
      <c r="E186" s="453">
        <f t="shared" si="63"/>
        <v>4260</v>
      </c>
      <c r="F186" s="453">
        <f>E186/$E$186*100</f>
        <v>100</v>
      </c>
      <c r="G186" s="409"/>
      <c r="H186" s="409"/>
      <c r="I186" s="409"/>
      <c r="J186" s="409"/>
      <c r="K186" s="409"/>
      <c r="L186" s="409"/>
      <c r="M186" s="409"/>
      <c r="N186" s="409"/>
      <c r="O186" s="413"/>
      <c r="P186" s="413"/>
      <c r="Q186" s="413"/>
      <c r="R186" s="413"/>
      <c r="S186" s="413"/>
      <c r="T186" s="413"/>
      <c r="U186" s="413"/>
      <c r="V186" s="413"/>
      <c r="W186" s="413"/>
      <c r="X186" s="413"/>
      <c r="Y186" s="413"/>
      <c r="Z186" s="413"/>
      <c r="AA186" s="413"/>
      <c r="AB186" s="413"/>
      <c r="AC186" s="413"/>
      <c r="AD186" s="413"/>
      <c r="AE186" s="413"/>
      <c r="AF186" s="413"/>
      <c r="AG186" s="413"/>
      <c r="AH186" s="413"/>
      <c r="AI186" s="413"/>
      <c r="AJ186" s="413"/>
      <c r="AK186" s="413"/>
      <c r="AL186" s="413"/>
      <c r="AM186" s="413"/>
      <c r="AN186" s="409"/>
      <c r="AO186" s="409"/>
    </row>
    <row r="187" spans="1:41" ht="15.75" customHeight="1">
      <c r="A187" s="407" t="s">
        <v>30</v>
      </c>
      <c r="B187" s="407" t="s">
        <v>362</v>
      </c>
      <c r="C187" s="415" t="s">
        <v>443</v>
      </c>
      <c r="D187" s="407">
        <f t="shared" ref="D187:D188" si="64">SUMIFS(D$10:D$175,A$10:A$175,A187,B$10:B$175,B187)</f>
        <v>101</v>
      </c>
      <c r="E187" s="407">
        <f t="shared" ref="E187:E188" si="65">D187*30</f>
        <v>3030</v>
      </c>
      <c r="F187" s="409">
        <f t="shared" ref="F187:F188" si="66">E187/E$186*100</f>
        <v>71.126760563380287</v>
      </c>
      <c r="G187" s="409"/>
      <c r="H187" s="409"/>
      <c r="I187" s="409"/>
      <c r="J187" s="409"/>
      <c r="K187" s="409"/>
      <c r="L187" s="409"/>
      <c r="M187" s="409"/>
      <c r="N187" s="409"/>
      <c r="O187" s="413"/>
      <c r="P187" s="413"/>
      <c r="Q187" s="413"/>
      <c r="R187" s="413"/>
      <c r="S187" s="413"/>
      <c r="T187" s="413"/>
      <c r="U187" s="413"/>
      <c r="V187" s="413"/>
      <c r="W187" s="413"/>
      <c r="X187" s="413"/>
      <c r="Y187" s="413"/>
      <c r="Z187" s="413"/>
      <c r="AA187" s="413"/>
      <c r="AB187" s="413"/>
      <c r="AC187" s="413"/>
      <c r="AD187" s="27"/>
      <c r="AE187" s="27" t="s">
        <v>446</v>
      </c>
      <c r="AF187" s="27" t="s">
        <v>447</v>
      </c>
      <c r="AG187" s="27" t="s">
        <v>448</v>
      </c>
      <c r="AH187" s="27" t="s">
        <v>449</v>
      </c>
      <c r="AI187" s="413"/>
      <c r="AJ187" s="413"/>
      <c r="AK187" s="413"/>
      <c r="AL187" s="413"/>
      <c r="AM187" s="413"/>
      <c r="AN187" s="409"/>
      <c r="AO187" s="409"/>
    </row>
    <row r="188" spans="1:41" ht="15.75" customHeight="1">
      <c r="A188" s="407" t="s">
        <v>30</v>
      </c>
      <c r="B188" s="407" t="s">
        <v>395</v>
      </c>
      <c r="C188" s="415" t="s">
        <v>249</v>
      </c>
      <c r="D188" s="407">
        <f t="shared" si="64"/>
        <v>41</v>
      </c>
      <c r="E188" s="407">
        <f t="shared" si="65"/>
        <v>1230</v>
      </c>
      <c r="F188" s="451">
        <f t="shared" si="66"/>
        <v>28.87323943661972</v>
      </c>
      <c r="G188" s="409"/>
      <c r="H188" s="409"/>
      <c r="I188" s="409"/>
      <c r="J188" s="409"/>
      <c r="K188" s="409"/>
      <c r="L188" s="409"/>
      <c r="M188" s="409"/>
      <c r="N188" s="409"/>
      <c r="O188" s="413"/>
      <c r="P188" s="413"/>
      <c r="Q188" s="413"/>
      <c r="R188" s="413"/>
      <c r="S188" s="413"/>
      <c r="T188" s="413"/>
      <c r="U188" s="413"/>
      <c r="V188" s="413"/>
      <c r="W188" s="413"/>
      <c r="X188" s="413"/>
      <c r="Y188" s="413"/>
      <c r="Z188" s="413"/>
      <c r="AA188" s="413"/>
      <c r="AB188" s="413"/>
      <c r="AC188" s="413"/>
      <c r="AD188" s="455" t="s">
        <v>450</v>
      </c>
      <c r="AE188" s="456">
        <f t="shared" ref="AE188:AE212" si="67">SUMIF(AD$10:AD$39,AD188,D$10:D$39)</f>
        <v>0</v>
      </c>
      <c r="AF188" s="409">
        <f t="shared" ref="AF188:AF212" si="68">SUMIF(AD$58:AD$91,AD188,D$58:D$91)</f>
        <v>0</v>
      </c>
      <c r="AG188" s="409">
        <f t="shared" ref="AG188:AG212" si="69">SUMIF(AD$113:AD$139,AD188,D$113:D$139)</f>
        <v>0</v>
      </c>
      <c r="AH188" s="409">
        <f t="shared" ref="AH188:AH204" si="70">SUMIF(AD$150:AD$178,AD188,D$150:D$178)</f>
        <v>0</v>
      </c>
      <c r="AI188" s="413"/>
      <c r="AJ188" s="413"/>
      <c r="AK188" s="413"/>
      <c r="AL188" s="413"/>
      <c r="AM188" s="413"/>
      <c r="AN188" s="409"/>
      <c r="AO188" s="409"/>
    </row>
    <row r="189" spans="1:41" ht="15.75" customHeight="1">
      <c r="A189" s="407"/>
      <c r="B189" s="407"/>
      <c r="C189" s="415"/>
      <c r="D189" s="409"/>
      <c r="E189" s="409"/>
      <c r="F189" s="409"/>
      <c r="G189" s="409"/>
      <c r="H189" s="409"/>
      <c r="I189" s="409"/>
      <c r="J189" s="409"/>
      <c r="K189" s="409"/>
      <c r="L189" s="409"/>
      <c r="M189" s="409"/>
      <c r="N189" s="409"/>
      <c r="O189" s="413"/>
      <c r="P189" s="413"/>
      <c r="Q189" s="413"/>
      <c r="R189" s="413"/>
      <c r="S189" s="413"/>
      <c r="T189" s="413"/>
      <c r="U189" s="413"/>
      <c r="V189" s="413"/>
      <c r="W189" s="413"/>
      <c r="X189" s="413"/>
      <c r="Y189" s="413"/>
      <c r="Z189" s="413"/>
      <c r="AA189" s="413"/>
      <c r="AB189" s="413"/>
      <c r="AC189" s="413"/>
      <c r="AD189" s="455" t="s">
        <v>451</v>
      </c>
      <c r="AE189" s="456">
        <f t="shared" si="67"/>
        <v>0</v>
      </c>
      <c r="AF189" s="409">
        <f t="shared" si="68"/>
        <v>0</v>
      </c>
      <c r="AG189" s="409">
        <f t="shared" si="69"/>
        <v>0</v>
      </c>
      <c r="AH189" s="409">
        <f t="shared" si="70"/>
        <v>0</v>
      </c>
      <c r="AI189" s="413"/>
      <c r="AJ189" s="413"/>
      <c r="AK189" s="413"/>
      <c r="AL189" s="413"/>
      <c r="AM189" s="413"/>
      <c r="AN189" s="413"/>
      <c r="AO189" s="413"/>
    </row>
    <row r="190" spans="1:41" ht="15.75" customHeight="1">
      <c r="A190" s="407"/>
      <c r="B190" s="407"/>
      <c r="C190" s="415"/>
      <c r="D190" s="409"/>
      <c r="E190" s="409"/>
      <c r="F190" s="409"/>
      <c r="G190" s="409"/>
      <c r="H190" s="409"/>
      <c r="I190" s="409"/>
      <c r="J190" s="409"/>
      <c r="K190" s="409"/>
      <c r="L190" s="409"/>
      <c r="M190" s="409"/>
      <c r="N190" s="409"/>
      <c r="O190" s="413"/>
      <c r="P190" s="413"/>
      <c r="Q190" s="413"/>
      <c r="R190" s="413"/>
      <c r="S190" s="413"/>
      <c r="T190" s="413"/>
      <c r="U190" s="413"/>
      <c r="V190" s="413"/>
      <c r="W190" s="413"/>
      <c r="X190" s="413"/>
      <c r="Y190" s="413"/>
      <c r="Z190" s="413"/>
      <c r="AA190" s="413"/>
      <c r="AB190" s="413"/>
      <c r="AC190" s="413"/>
      <c r="AD190" s="455" t="s">
        <v>452</v>
      </c>
      <c r="AE190" s="456">
        <f t="shared" si="67"/>
        <v>0</v>
      </c>
      <c r="AF190" s="409">
        <f t="shared" si="68"/>
        <v>0</v>
      </c>
      <c r="AG190" s="409">
        <f t="shared" si="69"/>
        <v>0</v>
      </c>
      <c r="AH190" s="409">
        <f t="shared" si="70"/>
        <v>0</v>
      </c>
      <c r="AI190" s="413"/>
      <c r="AJ190" s="413"/>
      <c r="AK190" s="413"/>
      <c r="AL190" s="413"/>
      <c r="AM190" s="413"/>
      <c r="AN190" s="413"/>
      <c r="AO190" s="413"/>
    </row>
    <row r="191" spans="1:41" ht="15.75" customHeight="1">
      <c r="A191" s="407"/>
      <c r="B191" s="407"/>
      <c r="C191" s="415"/>
      <c r="D191" s="409"/>
      <c r="E191" s="409"/>
      <c r="F191" s="409"/>
      <c r="G191" s="409"/>
      <c r="H191" s="409"/>
      <c r="I191" s="409"/>
      <c r="J191" s="409"/>
      <c r="K191" s="409"/>
      <c r="L191" s="409"/>
      <c r="M191" s="409"/>
      <c r="N191" s="409"/>
      <c r="O191" s="413"/>
      <c r="P191" s="413"/>
      <c r="Q191" s="413"/>
      <c r="R191" s="413"/>
      <c r="S191" s="413"/>
      <c r="T191" s="413"/>
      <c r="U191" s="413"/>
      <c r="V191" s="413"/>
      <c r="W191" s="413"/>
      <c r="X191" s="413"/>
      <c r="Y191" s="413"/>
      <c r="Z191" s="413"/>
      <c r="AA191" s="413"/>
      <c r="AB191" s="413"/>
      <c r="AC191" s="413"/>
      <c r="AD191" s="455" t="s">
        <v>453</v>
      </c>
      <c r="AE191" s="456">
        <f t="shared" si="67"/>
        <v>0</v>
      </c>
      <c r="AF191" s="409">
        <f t="shared" si="68"/>
        <v>0</v>
      </c>
      <c r="AG191" s="409">
        <f t="shared" si="69"/>
        <v>0</v>
      </c>
      <c r="AH191" s="409">
        <f t="shared" si="70"/>
        <v>0</v>
      </c>
      <c r="AI191" s="413"/>
      <c r="AJ191" s="413"/>
      <c r="AK191" s="413"/>
      <c r="AL191" s="413"/>
      <c r="AM191" s="413"/>
      <c r="AN191" s="413"/>
      <c r="AO191" s="413"/>
    </row>
    <row r="192" spans="1:41" ht="15.75" customHeight="1">
      <c r="A192" s="407"/>
      <c r="B192" s="407"/>
      <c r="C192" s="415"/>
      <c r="D192" s="409"/>
      <c r="E192" s="409"/>
      <c r="F192" s="409"/>
      <c r="G192" s="409"/>
      <c r="H192" s="409"/>
      <c r="I192" s="409"/>
      <c r="J192" s="409"/>
      <c r="K192" s="409"/>
      <c r="L192" s="409"/>
      <c r="M192" s="409"/>
      <c r="N192" s="409"/>
      <c r="O192" s="413"/>
      <c r="P192" s="413"/>
      <c r="Q192" s="413"/>
      <c r="R192" s="413"/>
      <c r="S192" s="413"/>
      <c r="T192" s="413"/>
      <c r="U192" s="413"/>
      <c r="V192" s="413"/>
      <c r="W192" s="413"/>
      <c r="X192" s="413"/>
      <c r="Y192" s="413"/>
      <c r="Z192" s="413"/>
      <c r="AA192" s="413"/>
      <c r="AB192" s="413"/>
      <c r="AC192" s="413"/>
      <c r="AD192" s="455" t="s">
        <v>454</v>
      </c>
      <c r="AE192" s="456">
        <f t="shared" si="67"/>
        <v>0</v>
      </c>
      <c r="AF192" s="409">
        <f t="shared" si="68"/>
        <v>0</v>
      </c>
      <c r="AG192" s="409">
        <f t="shared" si="69"/>
        <v>0</v>
      </c>
      <c r="AH192" s="409">
        <f t="shared" si="70"/>
        <v>0</v>
      </c>
      <c r="AI192" s="413"/>
      <c r="AJ192" s="413"/>
      <c r="AK192" s="413"/>
      <c r="AL192" s="413"/>
      <c r="AM192" s="413"/>
      <c r="AN192" s="413"/>
      <c r="AO192" s="413"/>
    </row>
    <row r="193" spans="1:41" ht="15.75" customHeight="1">
      <c r="A193" s="407"/>
      <c r="B193" s="407"/>
      <c r="C193" s="415"/>
      <c r="D193" s="409"/>
      <c r="E193" s="409"/>
      <c r="F193" s="409"/>
      <c r="G193" s="409"/>
      <c r="H193" s="409"/>
      <c r="I193" s="409"/>
      <c r="J193" s="409"/>
      <c r="K193" s="409"/>
      <c r="L193" s="409"/>
      <c r="M193" s="409"/>
      <c r="N193" s="409"/>
      <c r="O193" s="413"/>
      <c r="P193" s="413"/>
      <c r="Q193" s="413"/>
      <c r="R193" s="413"/>
      <c r="S193" s="413"/>
      <c r="T193" s="413"/>
      <c r="U193" s="413"/>
      <c r="V193" s="413"/>
      <c r="W193" s="413"/>
      <c r="X193" s="413"/>
      <c r="Y193" s="413"/>
      <c r="Z193" s="413"/>
      <c r="AA193" s="413"/>
      <c r="AB193" s="413"/>
      <c r="AC193" s="413"/>
      <c r="AD193" s="455" t="s">
        <v>374</v>
      </c>
      <c r="AE193" s="456">
        <f t="shared" si="67"/>
        <v>6</v>
      </c>
      <c r="AF193" s="409">
        <f t="shared" si="68"/>
        <v>0</v>
      </c>
      <c r="AG193" s="409">
        <f t="shared" si="69"/>
        <v>0</v>
      </c>
      <c r="AH193" s="409">
        <f t="shared" si="70"/>
        <v>0</v>
      </c>
      <c r="AI193" s="413"/>
      <c r="AJ193" s="413"/>
      <c r="AK193" s="413"/>
      <c r="AL193" s="413"/>
      <c r="AM193" s="413"/>
      <c r="AN193" s="413"/>
      <c r="AO193" s="413"/>
    </row>
    <row r="194" spans="1:41" ht="15.75" customHeight="1">
      <c r="A194" s="407"/>
      <c r="B194" s="407"/>
      <c r="C194" s="415"/>
      <c r="D194" s="409"/>
      <c r="E194" s="409"/>
      <c r="F194" s="409"/>
      <c r="G194" s="409"/>
      <c r="H194" s="409"/>
      <c r="I194" s="409"/>
      <c r="J194" s="409"/>
      <c r="K194" s="409"/>
      <c r="L194" s="409"/>
      <c r="M194" s="409"/>
      <c r="N194" s="409"/>
      <c r="O194" s="413"/>
      <c r="P194" s="413"/>
      <c r="Q194" s="413"/>
      <c r="R194" s="413"/>
      <c r="S194" s="413"/>
      <c r="T194" s="413"/>
      <c r="U194" s="413"/>
      <c r="V194" s="413"/>
      <c r="W194" s="413"/>
      <c r="X194" s="413"/>
      <c r="Y194" s="413"/>
      <c r="Z194" s="413"/>
      <c r="AA194" s="413"/>
      <c r="AB194" s="413"/>
      <c r="AC194" s="413"/>
      <c r="AD194" s="455" t="s">
        <v>455</v>
      </c>
      <c r="AE194" s="456">
        <f t="shared" si="67"/>
        <v>0</v>
      </c>
      <c r="AF194" s="409">
        <f t="shared" si="68"/>
        <v>0</v>
      </c>
      <c r="AG194" s="409">
        <f t="shared" si="69"/>
        <v>0</v>
      </c>
      <c r="AH194" s="409">
        <f t="shared" si="70"/>
        <v>0</v>
      </c>
      <c r="AI194" s="413"/>
      <c r="AJ194" s="413"/>
      <c r="AK194" s="413"/>
      <c r="AL194" s="413"/>
      <c r="AM194" s="413"/>
      <c r="AN194" s="413"/>
      <c r="AO194" s="413"/>
    </row>
    <row r="195" spans="1:41" ht="15.75" customHeight="1">
      <c r="A195" s="407"/>
      <c r="B195" s="407"/>
      <c r="C195" s="415"/>
      <c r="D195" s="409"/>
      <c r="E195" s="409"/>
      <c r="F195" s="409"/>
      <c r="G195" s="409"/>
      <c r="H195" s="409"/>
      <c r="I195" s="409"/>
      <c r="J195" s="409"/>
      <c r="K195" s="409"/>
      <c r="L195" s="409"/>
      <c r="M195" s="409"/>
      <c r="N195" s="409"/>
      <c r="O195" s="413"/>
      <c r="P195" s="413"/>
      <c r="Q195" s="413"/>
      <c r="R195" s="413"/>
      <c r="S195" s="413"/>
      <c r="T195" s="413"/>
      <c r="U195" s="413"/>
      <c r="V195" s="413"/>
      <c r="W195" s="413"/>
      <c r="X195" s="413"/>
      <c r="Y195" s="413"/>
      <c r="Z195" s="413"/>
      <c r="AA195" s="413"/>
      <c r="AB195" s="413"/>
      <c r="AC195" s="413"/>
      <c r="AD195" s="455" t="s">
        <v>456</v>
      </c>
      <c r="AE195" s="456">
        <f t="shared" si="67"/>
        <v>0</v>
      </c>
      <c r="AF195" s="409">
        <f t="shared" si="68"/>
        <v>0</v>
      </c>
      <c r="AG195" s="409">
        <f t="shared" si="69"/>
        <v>0</v>
      </c>
      <c r="AH195" s="409">
        <f t="shared" si="70"/>
        <v>0</v>
      </c>
      <c r="AI195" s="413"/>
      <c r="AJ195" s="413"/>
      <c r="AK195" s="413"/>
      <c r="AL195" s="413"/>
      <c r="AM195" s="413"/>
      <c r="AN195" s="413"/>
      <c r="AO195" s="413"/>
    </row>
    <row r="196" spans="1:41" ht="15.75" customHeight="1">
      <c r="A196" s="407"/>
      <c r="B196" s="407"/>
      <c r="C196" s="415"/>
      <c r="D196" s="409"/>
      <c r="E196" s="409"/>
      <c r="F196" s="409"/>
      <c r="G196" s="409"/>
      <c r="H196" s="409"/>
      <c r="I196" s="409"/>
      <c r="J196" s="409"/>
      <c r="K196" s="409"/>
      <c r="L196" s="409"/>
      <c r="M196" s="409"/>
      <c r="N196" s="409"/>
      <c r="O196" s="413"/>
      <c r="P196" s="413"/>
      <c r="Q196" s="413"/>
      <c r="R196" s="413"/>
      <c r="S196" s="413"/>
      <c r="T196" s="413"/>
      <c r="U196" s="413"/>
      <c r="V196" s="413"/>
      <c r="W196" s="413"/>
      <c r="X196" s="413"/>
      <c r="Y196" s="413"/>
      <c r="Z196" s="413"/>
      <c r="AA196" s="413"/>
      <c r="AB196" s="413"/>
      <c r="AC196" s="413"/>
      <c r="AD196" s="455" t="s">
        <v>457</v>
      </c>
      <c r="AE196" s="456">
        <f t="shared" si="67"/>
        <v>0</v>
      </c>
      <c r="AF196" s="409">
        <f t="shared" si="68"/>
        <v>0</v>
      </c>
      <c r="AG196" s="409">
        <f t="shared" si="69"/>
        <v>0</v>
      </c>
      <c r="AH196" s="409">
        <f t="shared" si="70"/>
        <v>0</v>
      </c>
      <c r="AI196" s="413"/>
      <c r="AJ196" s="413"/>
      <c r="AK196" s="413"/>
      <c r="AL196" s="413"/>
      <c r="AM196" s="413"/>
      <c r="AN196" s="413"/>
      <c r="AO196" s="413"/>
    </row>
    <row r="197" spans="1:41" ht="15.75" customHeight="1">
      <c r="A197" s="407"/>
      <c r="B197" s="407"/>
      <c r="C197" s="415"/>
      <c r="D197" s="409"/>
      <c r="E197" s="409"/>
      <c r="F197" s="409"/>
      <c r="G197" s="409"/>
      <c r="H197" s="409"/>
      <c r="I197" s="409"/>
      <c r="J197" s="409"/>
      <c r="K197" s="409"/>
      <c r="L197" s="409"/>
      <c r="M197" s="409"/>
      <c r="N197" s="409"/>
      <c r="O197" s="413"/>
      <c r="P197" s="413"/>
      <c r="Q197" s="413"/>
      <c r="R197" s="413"/>
      <c r="S197" s="413"/>
      <c r="T197" s="413"/>
      <c r="U197" s="413"/>
      <c r="V197" s="413"/>
      <c r="W197" s="413"/>
      <c r="X197" s="413"/>
      <c r="Y197" s="413"/>
      <c r="Z197" s="413"/>
      <c r="AA197" s="413"/>
      <c r="AB197" s="413"/>
      <c r="AC197" s="413"/>
      <c r="AD197" s="455" t="s">
        <v>369</v>
      </c>
      <c r="AE197" s="456">
        <f t="shared" si="67"/>
        <v>13</v>
      </c>
      <c r="AF197" s="409">
        <f t="shared" si="68"/>
        <v>0</v>
      </c>
      <c r="AG197" s="409">
        <f t="shared" si="69"/>
        <v>0</v>
      </c>
      <c r="AH197" s="409">
        <f t="shared" si="70"/>
        <v>0</v>
      </c>
      <c r="AI197" s="413"/>
      <c r="AJ197" s="413"/>
      <c r="AK197" s="413"/>
      <c r="AL197" s="413"/>
      <c r="AM197" s="413"/>
      <c r="AN197" s="413"/>
      <c r="AO197" s="413"/>
    </row>
    <row r="198" spans="1:41" ht="15.75" customHeight="1">
      <c r="A198" s="407"/>
      <c r="B198" s="407"/>
      <c r="C198" s="415"/>
      <c r="D198" s="409"/>
      <c r="E198" s="409"/>
      <c r="F198" s="409"/>
      <c r="G198" s="409"/>
      <c r="H198" s="409"/>
      <c r="I198" s="409"/>
      <c r="J198" s="409"/>
      <c r="K198" s="409"/>
      <c r="L198" s="409"/>
      <c r="M198" s="409"/>
      <c r="N198" s="409"/>
      <c r="O198" s="413"/>
      <c r="P198" s="413"/>
      <c r="Q198" s="413"/>
      <c r="R198" s="413"/>
      <c r="S198" s="413"/>
      <c r="T198" s="413"/>
      <c r="U198" s="413"/>
      <c r="V198" s="413"/>
      <c r="W198" s="413"/>
      <c r="X198" s="413"/>
      <c r="Y198" s="413"/>
      <c r="Z198" s="413"/>
      <c r="AA198" s="413"/>
      <c r="AB198" s="413"/>
      <c r="AC198" s="413"/>
      <c r="AD198" s="455" t="s">
        <v>458</v>
      </c>
      <c r="AE198" s="456">
        <f t="shared" si="67"/>
        <v>0</v>
      </c>
      <c r="AF198" s="409">
        <f t="shared" si="68"/>
        <v>0</v>
      </c>
      <c r="AG198" s="409">
        <f t="shared" si="69"/>
        <v>0</v>
      </c>
      <c r="AH198" s="409">
        <f t="shared" si="70"/>
        <v>0</v>
      </c>
      <c r="AI198" s="413"/>
      <c r="AJ198" s="413"/>
      <c r="AK198" s="413"/>
      <c r="AL198" s="413"/>
      <c r="AM198" s="413"/>
      <c r="AN198" s="413"/>
      <c r="AO198" s="413"/>
    </row>
    <row r="199" spans="1:41" ht="15.75" customHeight="1">
      <c r="A199" s="407"/>
      <c r="B199" s="407"/>
      <c r="C199" s="415"/>
      <c r="D199" s="409"/>
      <c r="E199" s="409"/>
      <c r="F199" s="409"/>
      <c r="G199" s="409"/>
      <c r="H199" s="409"/>
      <c r="I199" s="409"/>
      <c r="J199" s="409"/>
      <c r="K199" s="409"/>
      <c r="L199" s="409"/>
      <c r="M199" s="409"/>
      <c r="N199" s="409"/>
      <c r="O199" s="413"/>
      <c r="P199" s="413"/>
      <c r="Q199" s="413"/>
      <c r="R199" s="413"/>
      <c r="S199" s="413"/>
      <c r="T199" s="413"/>
      <c r="U199" s="413"/>
      <c r="V199" s="413"/>
      <c r="W199" s="413"/>
      <c r="X199" s="413"/>
      <c r="Y199" s="413"/>
      <c r="Z199" s="413"/>
      <c r="AA199" s="413"/>
      <c r="AB199" s="413"/>
      <c r="AC199" s="413"/>
      <c r="AD199" s="455" t="s">
        <v>459</v>
      </c>
      <c r="AE199" s="456">
        <f t="shared" si="67"/>
        <v>0</v>
      </c>
      <c r="AF199" s="409">
        <f t="shared" si="68"/>
        <v>0</v>
      </c>
      <c r="AG199" s="409">
        <f t="shared" si="69"/>
        <v>0</v>
      </c>
      <c r="AH199" s="409">
        <f t="shared" si="70"/>
        <v>0</v>
      </c>
      <c r="AI199" s="413"/>
      <c r="AJ199" s="413"/>
      <c r="AK199" s="413"/>
      <c r="AL199" s="413"/>
      <c r="AM199" s="413"/>
      <c r="AN199" s="413"/>
      <c r="AO199" s="413"/>
    </row>
    <row r="200" spans="1:41" ht="15.75" customHeight="1">
      <c r="A200" s="407"/>
      <c r="B200" s="407"/>
      <c r="C200" s="415"/>
      <c r="D200" s="409"/>
      <c r="E200" s="409"/>
      <c r="F200" s="409"/>
      <c r="G200" s="409"/>
      <c r="H200" s="409"/>
      <c r="I200" s="409"/>
      <c r="J200" s="409"/>
      <c r="K200" s="409"/>
      <c r="L200" s="409"/>
      <c r="M200" s="409"/>
      <c r="N200" s="409"/>
      <c r="O200" s="413"/>
      <c r="P200" s="413"/>
      <c r="Q200" s="413"/>
      <c r="R200" s="413"/>
      <c r="S200" s="413"/>
      <c r="T200" s="413"/>
      <c r="U200" s="413"/>
      <c r="V200" s="413"/>
      <c r="W200" s="413"/>
      <c r="X200" s="413"/>
      <c r="Y200" s="413"/>
      <c r="Z200" s="413"/>
      <c r="AA200" s="413"/>
      <c r="AB200" s="413"/>
      <c r="AC200" s="413"/>
      <c r="AD200" s="455" t="s">
        <v>460</v>
      </c>
      <c r="AE200" s="456">
        <f t="shared" si="67"/>
        <v>0</v>
      </c>
      <c r="AF200" s="409">
        <f t="shared" si="68"/>
        <v>0</v>
      </c>
      <c r="AG200" s="409">
        <f t="shared" si="69"/>
        <v>0</v>
      </c>
      <c r="AH200" s="409">
        <f t="shared" si="70"/>
        <v>0</v>
      </c>
      <c r="AI200" s="413"/>
      <c r="AJ200" s="413"/>
      <c r="AK200" s="413"/>
      <c r="AL200" s="413"/>
      <c r="AM200" s="413"/>
      <c r="AN200" s="413"/>
      <c r="AO200" s="413"/>
    </row>
    <row r="201" spans="1:41" ht="15.75" customHeight="1">
      <c r="A201" s="407"/>
      <c r="B201" s="407"/>
      <c r="C201" s="415"/>
      <c r="D201" s="409"/>
      <c r="E201" s="409"/>
      <c r="F201" s="409"/>
      <c r="G201" s="409"/>
      <c r="H201" s="409"/>
      <c r="I201" s="409"/>
      <c r="J201" s="409"/>
      <c r="K201" s="409"/>
      <c r="L201" s="409"/>
      <c r="M201" s="409"/>
      <c r="N201" s="409"/>
      <c r="O201" s="413"/>
      <c r="P201" s="413"/>
      <c r="Q201" s="413"/>
      <c r="R201" s="413"/>
      <c r="S201" s="413"/>
      <c r="T201" s="413"/>
      <c r="U201" s="413"/>
      <c r="V201" s="413"/>
      <c r="W201" s="413"/>
      <c r="X201" s="413"/>
      <c r="Y201" s="413"/>
      <c r="Z201" s="413"/>
      <c r="AA201" s="413"/>
      <c r="AB201" s="413"/>
      <c r="AC201" s="413"/>
      <c r="AD201" s="455" t="s">
        <v>461</v>
      </c>
      <c r="AE201" s="456">
        <f t="shared" si="67"/>
        <v>0</v>
      </c>
      <c r="AF201" s="409">
        <f t="shared" si="68"/>
        <v>0</v>
      </c>
      <c r="AG201" s="409">
        <f t="shared" si="69"/>
        <v>0</v>
      </c>
      <c r="AH201" s="409">
        <f t="shared" si="70"/>
        <v>0</v>
      </c>
      <c r="AI201" s="413"/>
      <c r="AJ201" s="413"/>
      <c r="AK201" s="413"/>
      <c r="AL201" s="413"/>
      <c r="AM201" s="413"/>
      <c r="AN201" s="413"/>
      <c r="AO201" s="413"/>
    </row>
    <row r="202" spans="1:41" ht="15.75" customHeight="1">
      <c r="A202" s="407"/>
      <c r="B202" s="407"/>
      <c r="C202" s="415"/>
      <c r="D202" s="409"/>
      <c r="E202" s="409"/>
      <c r="F202" s="409"/>
      <c r="G202" s="409"/>
      <c r="H202" s="409"/>
      <c r="I202" s="409"/>
      <c r="J202" s="409"/>
      <c r="K202" s="409"/>
      <c r="L202" s="409"/>
      <c r="M202" s="409"/>
      <c r="N202" s="409"/>
      <c r="O202" s="413"/>
      <c r="P202" s="413"/>
      <c r="Q202" s="413"/>
      <c r="R202" s="413"/>
      <c r="S202" s="413"/>
      <c r="T202" s="413"/>
      <c r="U202" s="413"/>
      <c r="V202" s="413"/>
      <c r="W202" s="413"/>
      <c r="X202" s="413"/>
      <c r="Y202" s="413"/>
      <c r="Z202" s="413"/>
      <c r="AA202" s="413"/>
      <c r="AB202" s="413"/>
      <c r="AC202" s="413"/>
      <c r="AD202" s="455" t="s">
        <v>462</v>
      </c>
      <c r="AE202" s="456">
        <f t="shared" si="67"/>
        <v>0</v>
      </c>
      <c r="AF202" s="409">
        <f t="shared" si="68"/>
        <v>0</v>
      </c>
      <c r="AG202" s="409">
        <f t="shared" si="69"/>
        <v>0</v>
      </c>
      <c r="AH202" s="409">
        <f t="shared" si="70"/>
        <v>0</v>
      </c>
      <c r="AI202" s="413"/>
      <c r="AJ202" s="413"/>
      <c r="AK202" s="413"/>
      <c r="AL202" s="413"/>
      <c r="AM202" s="413"/>
      <c r="AN202" s="413"/>
      <c r="AO202" s="413"/>
    </row>
    <row r="203" spans="1:41" ht="15.75" customHeight="1">
      <c r="A203" s="407"/>
      <c r="B203" s="407"/>
      <c r="C203" s="415"/>
      <c r="D203" s="409"/>
      <c r="E203" s="409"/>
      <c r="F203" s="409"/>
      <c r="G203" s="409"/>
      <c r="H203" s="409"/>
      <c r="I203" s="409"/>
      <c r="J203" s="409"/>
      <c r="K203" s="409"/>
      <c r="L203" s="409"/>
      <c r="M203" s="409"/>
      <c r="N203" s="409"/>
      <c r="O203" s="413"/>
      <c r="P203" s="413"/>
      <c r="Q203" s="413"/>
      <c r="R203" s="413"/>
      <c r="S203" s="413"/>
      <c r="T203" s="413"/>
      <c r="U203" s="413"/>
      <c r="V203" s="413"/>
      <c r="W203" s="413"/>
      <c r="X203" s="413"/>
      <c r="Y203" s="413"/>
      <c r="Z203" s="413"/>
      <c r="AA203" s="413"/>
      <c r="AB203" s="413"/>
      <c r="AC203" s="413"/>
      <c r="AD203" s="455" t="s">
        <v>463</v>
      </c>
      <c r="AE203" s="456">
        <f t="shared" si="67"/>
        <v>0</v>
      </c>
      <c r="AF203" s="409">
        <f t="shared" si="68"/>
        <v>0</v>
      </c>
      <c r="AG203" s="409">
        <f t="shared" si="69"/>
        <v>0</v>
      </c>
      <c r="AH203" s="409">
        <f t="shared" si="70"/>
        <v>0</v>
      </c>
      <c r="AI203" s="413"/>
      <c r="AJ203" s="413"/>
      <c r="AK203" s="413"/>
      <c r="AL203" s="413"/>
      <c r="AM203" s="413"/>
      <c r="AN203" s="413"/>
      <c r="AO203" s="413"/>
    </row>
    <row r="204" spans="1:41" ht="15.75" customHeight="1">
      <c r="A204" s="407"/>
      <c r="B204" s="407"/>
      <c r="C204" s="415"/>
      <c r="D204" s="409"/>
      <c r="E204" s="409"/>
      <c r="F204" s="409"/>
      <c r="G204" s="409"/>
      <c r="H204" s="409"/>
      <c r="I204" s="409"/>
      <c r="J204" s="409"/>
      <c r="K204" s="409"/>
      <c r="L204" s="409"/>
      <c r="M204" s="409"/>
      <c r="N204" s="409"/>
      <c r="O204" s="413"/>
      <c r="P204" s="413"/>
      <c r="Q204" s="413"/>
      <c r="R204" s="413"/>
      <c r="S204" s="413"/>
      <c r="T204" s="413"/>
      <c r="U204" s="413"/>
      <c r="V204" s="413"/>
      <c r="W204" s="413"/>
      <c r="X204" s="413"/>
      <c r="Y204" s="413"/>
      <c r="Z204" s="413"/>
      <c r="AA204" s="413"/>
      <c r="AB204" s="413"/>
      <c r="AC204" s="413"/>
      <c r="AD204" s="455" t="s">
        <v>464</v>
      </c>
      <c r="AE204" s="456">
        <f t="shared" si="67"/>
        <v>0</v>
      </c>
      <c r="AF204" s="409">
        <f t="shared" si="68"/>
        <v>0</v>
      </c>
      <c r="AG204" s="409">
        <f t="shared" si="69"/>
        <v>0</v>
      </c>
      <c r="AH204" s="409">
        <f t="shared" si="70"/>
        <v>0</v>
      </c>
      <c r="AI204" s="413"/>
      <c r="AJ204" s="413"/>
      <c r="AK204" s="413"/>
      <c r="AL204" s="413"/>
      <c r="AM204" s="413"/>
      <c r="AN204" s="413"/>
      <c r="AO204" s="413"/>
    </row>
    <row r="205" spans="1:41" ht="15.75" customHeight="1">
      <c r="A205" s="407"/>
      <c r="B205" s="407"/>
      <c r="C205" s="415"/>
      <c r="D205" s="409"/>
      <c r="E205" s="409"/>
      <c r="F205" s="409"/>
      <c r="G205" s="409"/>
      <c r="H205" s="409"/>
      <c r="I205" s="409"/>
      <c r="J205" s="409"/>
      <c r="K205" s="409"/>
      <c r="L205" s="409"/>
      <c r="M205" s="409"/>
      <c r="N205" s="409"/>
      <c r="O205" s="413"/>
      <c r="P205" s="413"/>
      <c r="Q205" s="413"/>
      <c r="R205" s="413"/>
      <c r="S205" s="413"/>
      <c r="T205" s="413"/>
      <c r="U205" s="413"/>
      <c r="V205" s="413"/>
      <c r="W205" s="413"/>
      <c r="X205" s="413"/>
      <c r="Y205" s="413"/>
      <c r="Z205" s="413"/>
      <c r="AA205" s="413"/>
      <c r="AB205" s="413"/>
      <c r="AC205" s="413"/>
      <c r="AD205" s="455" t="s">
        <v>434</v>
      </c>
      <c r="AE205" s="456">
        <f t="shared" si="67"/>
        <v>0</v>
      </c>
      <c r="AF205" s="409">
        <f t="shared" si="68"/>
        <v>0</v>
      </c>
      <c r="AG205" s="409">
        <f t="shared" si="69"/>
        <v>0</v>
      </c>
      <c r="AH205" s="409">
        <f>SUMIF(AD$150:AD$178,AD205,D$150:D$178)+0.3</f>
        <v>3.3</v>
      </c>
      <c r="AI205" s="413"/>
      <c r="AJ205" s="413"/>
      <c r="AK205" s="413"/>
      <c r="AL205" s="413"/>
      <c r="AM205" s="413"/>
      <c r="AN205" s="413"/>
      <c r="AO205" s="413"/>
    </row>
    <row r="206" spans="1:41" ht="15.75" customHeight="1">
      <c r="A206" s="407"/>
      <c r="B206" s="407"/>
      <c r="C206" s="415"/>
      <c r="D206" s="409"/>
      <c r="E206" s="409"/>
      <c r="F206" s="409"/>
      <c r="G206" s="409"/>
      <c r="H206" s="409"/>
      <c r="I206" s="409"/>
      <c r="J206" s="409"/>
      <c r="K206" s="409"/>
      <c r="L206" s="409"/>
      <c r="M206" s="409"/>
      <c r="N206" s="409"/>
      <c r="O206" s="413"/>
      <c r="P206" s="413"/>
      <c r="Q206" s="413"/>
      <c r="R206" s="413"/>
      <c r="S206" s="413"/>
      <c r="T206" s="413"/>
      <c r="U206" s="413"/>
      <c r="V206" s="413"/>
      <c r="W206" s="413"/>
      <c r="X206" s="413"/>
      <c r="Y206" s="413"/>
      <c r="Z206" s="413"/>
      <c r="AA206" s="413"/>
      <c r="AB206" s="413"/>
      <c r="AC206" s="413"/>
      <c r="AD206" s="455" t="s">
        <v>401</v>
      </c>
      <c r="AE206" s="456">
        <f t="shared" si="67"/>
        <v>0</v>
      </c>
      <c r="AF206" s="409">
        <f t="shared" si="68"/>
        <v>5</v>
      </c>
      <c r="AG206" s="409">
        <f t="shared" si="69"/>
        <v>5</v>
      </c>
      <c r="AH206" s="409">
        <f t="shared" ref="AH206:AH207" si="71">SUMIF(AD$150:AD$178,AD206,D$150:D$178)</f>
        <v>0</v>
      </c>
      <c r="AI206" s="413"/>
      <c r="AJ206" s="413"/>
      <c r="AK206" s="413"/>
      <c r="AL206" s="413"/>
      <c r="AM206" s="413"/>
      <c r="AN206" s="413"/>
      <c r="AO206" s="413"/>
    </row>
    <row r="207" spans="1:41" ht="15.75" customHeight="1">
      <c r="A207" s="407"/>
      <c r="B207" s="407"/>
      <c r="C207" s="415"/>
      <c r="D207" s="409"/>
      <c r="E207" s="409"/>
      <c r="F207" s="409"/>
      <c r="G207" s="409"/>
      <c r="H207" s="409"/>
      <c r="I207" s="409"/>
      <c r="J207" s="409"/>
      <c r="K207" s="409"/>
      <c r="L207" s="409"/>
      <c r="M207" s="409"/>
      <c r="N207" s="409"/>
      <c r="O207" s="413"/>
      <c r="P207" s="413"/>
      <c r="Q207" s="413"/>
      <c r="R207" s="413"/>
      <c r="S207" s="413"/>
      <c r="T207" s="413"/>
      <c r="U207" s="413"/>
      <c r="V207" s="413"/>
      <c r="W207" s="413"/>
      <c r="X207" s="413"/>
      <c r="Y207" s="413"/>
      <c r="Z207" s="413"/>
      <c r="AA207" s="413"/>
      <c r="AB207" s="413"/>
      <c r="AC207" s="413"/>
      <c r="AD207" s="455" t="s">
        <v>391</v>
      </c>
      <c r="AE207" s="456">
        <f t="shared" si="67"/>
        <v>0</v>
      </c>
      <c r="AF207" s="409">
        <f t="shared" si="68"/>
        <v>11</v>
      </c>
      <c r="AG207" s="409">
        <f t="shared" si="69"/>
        <v>0</v>
      </c>
      <c r="AH207" s="409">
        <f t="shared" si="71"/>
        <v>5</v>
      </c>
      <c r="AI207" s="413"/>
      <c r="AJ207" s="413"/>
      <c r="AK207" s="413"/>
      <c r="AL207" s="413"/>
      <c r="AM207" s="413"/>
      <c r="AN207" s="413"/>
      <c r="AO207" s="413"/>
    </row>
    <row r="208" spans="1:41" ht="15.75" customHeight="1">
      <c r="A208" s="407"/>
      <c r="B208" s="407"/>
      <c r="C208" s="415"/>
      <c r="D208" s="409"/>
      <c r="E208" s="409"/>
      <c r="F208" s="409"/>
      <c r="G208" s="409"/>
      <c r="H208" s="409"/>
      <c r="I208" s="409"/>
      <c r="J208" s="409"/>
      <c r="K208" s="409"/>
      <c r="L208" s="409"/>
      <c r="M208" s="409"/>
      <c r="N208" s="409"/>
      <c r="O208" s="413"/>
      <c r="P208" s="413"/>
      <c r="Q208" s="413"/>
      <c r="R208" s="413"/>
      <c r="S208" s="413"/>
      <c r="T208" s="413"/>
      <c r="U208" s="413"/>
      <c r="V208" s="413"/>
      <c r="W208" s="413"/>
      <c r="X208" s="413"/>
      <c r="Y208" s="413"/>
      <c r="Z208" s="413"/>
      <c r="AA208" s="413"/>
      <c r="AB208" s="413"/>
      <c r="AC208" s="413"/>
      <c r="AD208" s="455" t="s">
        <v>371</v>
      </c>
      <c r="AE208" s="456">
        <f t="shared" si="67"/>
        <v>18.5</v>
      </c>
      <c r="AF208" s="409">
        <f t="shared" si="68"/>
        <v>16.5</v>
      </c>
      <c r="AG208" s="409">
        <f t="shared" si="69"/>
        <v>55</v>
      </c>
      <c r="AH208" s="409">
        <f>SUMIF(AD$150:AD$178,AD208,D$150:D$178)+5.7</f>
        <v>45.7</v>
      </c>
      <c r="AI208" s="413"/>
      <c r="AJ208" s="413"/>
      <c r="AK208" s="413"/>
      <c r="AL208" s="413"/>
      <c r="AM208" s="413"/>
      <c r="AN208" s="413"/>
      <c r="AO208" s="413"/>
    </row>
    <row r="209" spans="1:41" ht="15.75" customHeight="1">
      <c r="A209" s="407"/>
      <c r="B209" s="407"/>
      <c r="C209" s="415"/>
      <c r="D209" s="409"/>
      <c r="E209" s="409"/>
      <c r="F209" s="409"/>
      <c r="G209" s="409"/>
      <c r="H209" s="409"/>
      <c r="I209" s="409"/>
      <c r="J209" s="409"/>
      <c r="K209" s="409"/>
      <c r="L209" s="409"/>
      <c r="M209" s="409"/>
      <c r="N209" s="409"/>
      <c r="O209" s="413"/>
      <c r="P209" s="413"/>
      <c r="Q209" s="413"/>
      <c r="R209" s="413"/>
      <c r="S209" s="413"/>
      <c r="T209" s="413"/>
      <c r="U209" s="413"/>
      <c r="V209" s="413"/>
      <c r="W209" s="413"/>
      <c r="X209" s="413"/>
      <c r="Y209" s="413"/>
      <c r="Z209" s="413"/>
      <c r="AA209" s="413"/>
      <c r="AB209" s="413"/>
      <c r="AC209" s="413"/>
      <c r="AD209" s="455" t="s">
        <v>364</v>
      </c>
      <c r="AE209" s="456">
        <f t="shared" si="67"/>
        <v>10.5</v>
      </c>
      <c r="AF209" s="409">
        <f t="shared" si="68"/>
        <v>9.5</v>
      </c>
      <c r="AG209" s="409">
        <f t="shared" si="69"/>
        <v>0</v>
      </c>
      <c r="AH209" s="409">
        <f t="shared" ref="AH209:AH212" si="72">SUMIF(AD$150:AD$178,AD209,D$150:D$178)</f>
        <v>6</v>
      </c>
      <c r="AI209" s="413"/>
      <c r="AJ209" s="413"/>
      <c r="AK209" s="413"/>
      <c r="AL209" s="413"/>
      <c r="AM209" s="413"/>
      <c r="AN209" s="413"/>
      <c r="AO209" s="413"/>
    </row>
    <row r="210" spans="1:41" ht="15.75" customHeight="1">
      <c r="A210" s="407"/>
      <c r="B210" s="407"/>
      <c r="C210" s="415"/>
      <c r="D210" s="409"/>
      <c r="E210" s="409"/>
      <c r="F210" s="409"/>
      <c r="G210" s="409"/>
      <c r="H210" s="409"/>
      <c r="I210" s="409"/>
      <c r="J210" s="409"/>
      <c r="K210" s="409"/>
      <c r="L210" s="409"/>
      <c r="M210" s="409"/>
      <c r="N210" s="409"/>
      <c r="O210" s="413"/>
      <c r="P210" s="413"/>
      <c r="Q210" s="413"/>
      <c r="R210" s="413"/>
      <c r="S210" s="413"/>
      <c r="T210" s="413"/>
      <c r="U210" s="413"/>
      <c r="V210" s="413"/>
      <c r="W210" s="413"/>
      <c r="X210" s="413"/>
      <c r="Y210" s="413"/>
      <c r="Z210" s="413"/>
      <c r="AA210" s="413"/>
      <c r="AB210" s="413"/>
      <c r="AC210" s="413"/>
      <c r="AD210" s="455" t="s">
        <v>368</v>
      </c>
      <c r="AE210" s="456">
        <f t="shared" si="67"/>
        <v>12</v>
      </c>
      <c r="AF210" s="409">
        <f t="shared" si="68"/>
        <v>0</v>
      </c>
      <c r="AG210" s="409">
        <f t="shared" si="69"/>
        <v>0</v>
      </c>
      <c r="AH210" s="409">
        <f t="shared" si="72"/>
        <v>0</v>
      </c>
      <c r="AI210" s="413"/>
      <c r="AJ210" s="413"/>
      <c r="AK210" s="413"/>
      <c r="AL210" s="413"/>
      <c r="AM210" s="413"/>
      <c r="AN210" s="413"/>
      <c r="AO210" s="413"/>
    </row>
    <row r="211" spans="1:41" ht="15.75" customHeight="1">
      <c r="A211" s="407"/>
      <c r="B211" s="407"/>
      <c r="C211" s="415"/>
      <c r="D211" s="409"/>
      <c r="E211" s="409"/>
      <c r="F211" s="409"/>
      <c r="G211" s="409"/>
      <c r="H211" s="409"/>
      <c r="I211" s="409"/>
      <c r="J211" s="409"/>
      <c r="K211" s="409"/>
      <c r="L211" s="409"/>
      <c r="M211" s="409"/>
      <c r="N211" s="409"/>
      <c r="O211" s="413"/>
      <c r="P211" s="413"/>
      <c r="Q211" s="413"/>
      <c r="R211" s="413"/>
      <c r="S211" s="413"/>
      <c r="T211" s="413"/>
      <c r="U211" s="413"/>
      <c r="V211" s="413"/>
      <c r="W211" s="413"/>
      <c r="X211" s="413"/>
      <c r="Y211" s="413"/>
      <c r="Z211" s="413"/>
      <c r="AA211" s="413"/>
      <c r="AB211" s="413"/>
      <c r="AC211" s="413"/>
      <c r="AD211" s="455" t="s">
        <v>366</v>
      </c>
      <c r="AE211" s="456">
        <f t="shared" si="67"/>
        <v>0</v>
      </c>
      <c r="AF211" s="409">
        <f t="shared" si="68"/>
        <v>0</v>
      </c>
      <c r="AG211" s="409">
        <f t="shared" si="69"/>
        <v>0</v>
      </c>
      <c r="AH211" s="409">
        <f t="shared" si="72"/>
        <v>0</v>
      </c>
      <c r="AI211" s="413"/>
      <c r="AJ211" s="413"/>
      <c r="AK211" s="413"/>
      <c r="AL211" s="413"/>
      <c r="AM211" s="413"/>
      <c r="AN211" s="413"/>
      <c r="AO211" s="413"/>
    </row>
    <row r="212" spans="1:41" ht="15.75" customHeight="1">
      <c r="A212" s="407"/>
      <c r="B212" s="407"/>
      <c r="C212" s="415"/>
      <c r="D212" s="409"/>
      <c r="E212" s="409"/>
      <c r="F212" s="409"/>
      <c r="G212" s="409"/>
      <c r="H212" s="409"/>
      <c r="I212" s="409"/>
      <c r="J212" s="409"/>
      <c r="K212" s="409"/>
      <c r="L212" s="409"/>
      <c r="M212" s="409"/>
      <c r="N212" s="409"/>
      <c r="O212" s="413"/>
      <c r="P212" s="413"/>
      <c r="Q212" s="413"/>
      <c r="R212" s="413"/>
      <c r="S212" s="413"/>
      <c r="T212" s="413"/>
      <c r="U212" s="413"/>
      <c r="V212" s="413"/>
      <c r="W212" s="413"/>
      <c r="X212" s="413"/>
      <c r="Y212" s="413"/>
      <c r="Z212" s="413"/>
      <c r="AA212" s="413"/>
      <c r="AB212" s="413"/>
      <c r="AC212" s="413"/>
      <c r="AD212" s="458" t="s">
        <v>393</v>
      </c>
      <c r="AE212" s="456">
        <f t="shared" si="67"/>
        <v>0</v>
      </c>
      <c r="AF212" s="409">
        <f t="shared" si="68"/>
        <v>18</v>
      </c>
      <c r="AG212" s="409">
        <f t="shared" si="69"/>
        <v>0</v>
      </c>
      <c r="AH212" s="409">
        <f t="shared" si="72"/>
        <v>0</v>
      </c>
      <c r="AI212" s="413"/>
      <c r="AJ212" s="413"/>
      <c r="AK212" s="413"/>
      <c r="AL212" s="413"/>
      <c r="AM212" s="413"/>
      <c r="AN212" s="413"/>
      <c r="AO212" s="413"/>
    </row>
    <row r="213" spans="1:41" ht="15.75" customHeight="1">
      <c r="A213" s="407"/>
      <c r="B213" s="407"/>
      <c r="C213" s="415"/>
      <c r="D213" s="409"/>
      <c r="E213" s="409"/>
      <c r="F213" s="409"/>
      <c r="G213" s="409"/>
      <c r="H213" s="409"/>
      <c r="I213" s="409"/>
      <c r="J213" s="409"/>
      <c r="K213" s="409"/>
      <c r="L213" s="409"/>
      <c r="M213" s="409"/>
      <c r="N213" s="409"/>
      <c r="O213" s="413"/>
      <c r="P213" s="413"/>
      <c r="Q213" s="413"/>
      <c r="R213" s="413"/>
      <c r="S213" s="413"/>
      <c r="T213" s="413"/>
      <c r="U213" s="413"/>
      <c r="V213" s="413"/>
      <c r="W213" s="413"/>
      <c r="X213" s="413"/>
      <c r="Y213" s="413"/>
      <c r="Z213" s="413"/>
      <c r="AA213" s="413"/>
      <c r="AB213" s="413"/>
      <c r="AC213" s="413"/>
      <c r="AD213" s="78"/>
      <c r="AE213" s="459">
        <f t="shared" ref="AE213:AH213" si="73">SUM(AE188:AE212)</f>
        <v>60</v>
      </c>
      <c r="AF213" s="459">
        <f t="shared" si="73"/>
        <v>60</v>
      </c>
      <c r="AG213" s="459">
        <f t="shared" si="73"/>
        <v>60</v>
      </c>
      <c r="AH213" s="459">
        <f t="shared" si="73"/>
        <v>60</v>
      </c>
      <c r="AI213" s="459"/>
      <c r="AJ213" s="459"/>
      <c r="AK213" s="413"/>
      <c r="AL213" s="413"/>
      <c r="AM213" s="413"/>
      <c r="AN213" s="413"/>
      <c r="AO213" s="413"/>
    </row>
  </sheetData>
  <mergeCells count="113">
    <mergeCell ref="C77:C83"/>
    <mergeCell ref="C51:C57"/>
    <mergeCell ref="C106:C112"/>
    <mergeCell ref="D106:D112"/>
    <mergeCell ref="D77:D83"/>
    <mergeCell ref="D51:D57"/>
    <mergeCell ref="E107:E112"/>
    <mergeCell ref="L161:L167"/>
    <mergeCell ref="K161:K167"/>
    <mergeCell ref="K106:K112"/>
    <mergeCell ref="L106:L112"/>
    <mergeCell ref="J162:J167"/>
    <mergeCell ref="I164:I167"/>
    <mergeCell ref="G164:G167"/>
    <mergeCell ref="H164:H167"/>
    <mergeCell ref="G109:G112"/>
    <mergeCell ref="H109:H112"/>
    <mergeCell ref="G80:G83"/>
    <mergeCell ref="H80:H83"/>
    <mergeCell ref="E106:J106"/>
    <mergeCell ref="F107:I107"/>
    <mergeCell ref="J107:J112"/>
    <mergeCell ref="F108:F112"/>
    <mergeCell ref="G108:I108"/>
    <mergeCell ref="C124:C130"/>
    <mergeCell ref="D124:D130"/>
    <mergeCell ref="K124:K130"/>
    <mergeCell ref="L124:L130"/>
    <mergeCell ref="E124:J124"/>
    <mergeCell ref="J125:J130"/>
    <mergeCell ref="I127:I130"/>
    <mergeCell ref="C161:C167"/>
    <mergeCell ref="D161:D167"/>
    <mergeCell ref="E162:E167"/>
    <mergeCell ref="F163:F167"/>
    <mergeCell ref="E144:E149"/>
    <mergeCell ref="F145:F149"/>
    <mergeCell ref="F126:F130"/>
    <mergeCell ref="M77:M83"/>
    <mergeCell ref="E77:J77"/>
    <mergeCell ref="F78:I78"/>
    <mergeCell ref="I80:I83"/>
    <mergeCell ref="G79:I79"/>
    <mergeCell ref="F125:I125"/>
    <mergeCell ref="G126:I126"/>
    <mergeCell ref="G127:G130"/>
    <mergeCell ref="H127:H130"/>
    <mergeCell ref="E125:E130"/>
    <mergeCell ref="M106:M112"/>
    <mergeCell ref="M124:M130"/>
    <mergeCell ref="I109:I112"/>
    <mergeCell ref="K77:K83"/>
    <mergeCell ref="J78:J83"/>
    <mergeCell ref="E78:E83"/>
    <mergeCell ref="F79:F83"/>
    <mergeCell ref="L77:L83"/>
    <mergeCell ref="M143:M149"/>
    <mergeCell ref="M161:M167"/>
    <mergeCell ref="E161:J161"/>
    <mergeCell ref="F162:I162"/>
    <mergeCell ref="G163:I163"/>
    <mergeCell ref="H146:H149"/>
    <mergeCell ref="I146:I149"/>
    <mergeCell ref="C143:C149"/>
    <mergeCell ref="D143:D149"/>
    <mergeCell ref="F144:I144"/>
    <mergeCell ref="G145:I145"/>
    <mergeCell ref="G146:G149"/>
    <mergeCell ref="E143:J143"/>
    <mergeCell ref="J144:J149"/>
    <mergeCell ref="K143:K149"/>
    <mergeCell ref="L143:L149"/>
    <mergeCell ref="C1:M1"/>
    <mergeCell ref="M3:M9"/>
    <mergeCell ref="F52:I52"/>
    <mergeCell ref="F53:F57"/>
    <mergeCell ref="G53:I53"/>
    <mergeCell ref="G54:G57"/>
    <mergeCell ref="H54:H57"/>
    <mergeCell ref="I54:I57"/>
    <mergeCell ref="E51:J51"/>
    <mergeCell ref="M51:M57"/>
    <mergeCell ref="G6:G9"/>
    <mergeCell ref="C3:C9"/>
    <mergeCell ref="D3:D9"/>
    <mergeCell ref="E4:E9"/>
    <mergeCell ref="F5:F9"/>
    <mergeCell ref="K3:K9"/>
    <mergeCell ref="M25:M31"/>
    <mergeCell ref="J26:J31"/>
    <mergeCell ref="F26:I26"/>
    <mergeCell ref="G27:I27"/>
    <mergeCell ref="G28:G31"/>
    <mergeCell ref="H28:H31"/>
    <mergeCell ref="E52:E57"/>
    <mergeCell ref="K51:K57"/>
    <mergeCell ref="J52:J57"/>
    <mergeCell ref="L51:L57"/>
    <mergeCell ref="E25:J25"/>
    <mergeCell ref="C25:C31"/>
    <mergeCell ref="D25:D31"/>
    <mergeCell ref="E26:E31"/>
    <mergeCell ref="F27:F31"/>
    <mergeCell ref="G5:I5"/>
    <mergeCell ref="L3:L9"/>
    <mergeCell ref="I6:I9"/>
    <mergeCell ref="J4:J9"/>
    <mergeCell ref="I28:I31"/>
    <mergeCell ref="K25:K31"/>
    <mergeCell ref="L25:L31"/>
    <mergeCell ref="H6:H9"/>
    <mergeCell ref="E3:J3"/>
    <mergeCell ref="F4:I4"/>
  </mergeCells>
  <pageMargins left="0.19685039370078741" right="0.19685039370078741" top="0" bottom="0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Титул 073</vt:lpstr>
      <vt:lpstr>План 073</vt:lpstr>
      <vt:lpstr>План 073  (пропозиції)24-25</vt:lpstr>
      <vt:lpstr>план 2026-2027</vt:lpstr>
      <vt:lpstr>семестровка</vt:lpstr>
      <vt:lpstr> семестровка 2.04</vt:lpstr>
      <vt:lpstr>План 073 проект (3)</vt:lpstr>
      <vt:lpstr>План 073 проект (2)</vt:lpstr>
      <vt:lpstr>семестровка (2)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2021-04-01T08:36:08Z</cp:lastPrinted>
  <dcterms:created xsi:type="dcterms:W3CDTF">2018-09-25T13:00:18Z</dcterms:created>
  <dcterms:modified xsi:type="dcterms:W3CDTF">2026-05-22T09:26:45Z</dcterms:modified>
</cp:coreProperties>
</file>